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20" yWindow="120" windowWidth="13515" windowHeight="12315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5" i="2" l="1"/>
  <c r="M10" i="2" l="1"/>
  <c r="M6" i="2"/>
  <c r="M4" i="2"/>
  <c r="H8" i="2"/>
  <c r="M8" i="2" s="1"/>
  <c r="D8" i="2"/>
  <c r="H7" i="2"/>
  <c r="M7" i="2" s="1"/>
  <c r="D7" i="2"/>
  <c r="H6" i="2"/>
  <c r="D6" i="2"/>
  <c r="H5" i="2"/>
  <c r="D5" i="2"/>
  <c r="H4" i="2"/>
  <c r="D4" i="2"/>
  <c r="K4" i="2" l="1"/>
  <c r="K5" i="2"/>
  <c r="K6" i="2"/>
  <c r="K7" i="2"/>
  <c r="K8" i="2"/>
  <c r="O22" i="1" l="1"/>
  <c r="K22" i="1"/>
  <c r="G22" i="1"/>
  <c r="C22" i="1"/>
  <c r="O13" i="1"/>
  <c r="K13" i="1"/>
  <c r="G13" i="1"/>
  <c r="C13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<sst xmlns="http://schemas.openxmlformats.org/spreadsheetml/2006/main" count="194" uniqueCount="60">
  <si>
    <t>01.03.2024</t>
  </si>
  <si>
    <t>02-06.03.2024</t>
  </si>
  <si>
    <t>07-10.03.2024</t>
  </si>
  <si>
    <t>11-31.03.2024</t>
  </si>
  <si>
    <t>CROSS BORDER CAPACITY ALLOCATION AUCTION RESULTS for the period of:
01.03.2024</t>
  </si>
  <si>
    <t>CROSS BORDER CAPACITY ALLOCATION AUCTION RESULTS for the period of:
02-06.03.2024</t>
  </si>
  <si>
    <t>CROSS BORDER CAPACITY ALLOCATION AUCTION RESULTS for the period of:
07-10.03.2024</t>
  </si>
  <si>
    <t>CROSS BORDER CAPACITY ALLOCATION AUCTION RESULTS for the period of:
11-31.03.2024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</si>
  <si>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</si>
  <si>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</si>
  <si>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</si>
  <si>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</si>
  <si>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</si>
  <si>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</si>
  <si>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</si>
  <si>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</si>
  <si>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</si>
  <si>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300</t>
  </si>
  <si>
    <t>ATC = 350</t>
  </si>
  <si>
    <t>12XEFT-SWITZERLR</t>
  </si>
  <si>
    <t>ENERGY FINANCING TEAM SWITZERLAND AG</t>
  </si>
  <si>
    <t>11XDANSKECOM---P</t>
  </si>
  <si>
    <t>DANSKE COMMODITIES A/S</t>
  </si>
  <si>
    <t>11XIGET--------D</t>
  </si>
  <si>
    <t>GEN-I d.o.o</t>
  </si>
  <si>
    <t>11XEDFTRADING--G</t>
  </si>
  <si>
    <t>EDF Trading Limited</t>
  </si>
  <si>
    <t>15X-MVM--------B</t>
  </si>
  <si>
    <t>MVM PARTNER ENERGIAKERESKEDELMI ZARTKORUEN MUKODO RESZVENYTARSASAG</t>
  </si>
  <si>
    <t>30XROTINMAREN--M</t>
  </si>
  <si>
    <t>Tinmar Energy S.A.</t>
  </si>
  <si>
    <t>Total Allocated Capacity</t>
  </si>
  <si>
    <t>EXPORT (RO-RS)</t>
  </si>
  <si>
    <t>ATC = 200</t>
  </si>
  <si>
    <t>11XHSE-SLOVENIAG</t>
  </si>
  <si>
    <t xml:space="preserve">HOLDING SLOVENSKE ELEKTRARNE </t>
  </si>
  <si>
    <t>34X-0000000076-S</t>
  </si>
  <si>
    <t>ReNRGY Trading group SR d.o.o. Beograd</t>
  </si>
  <si>
    <t>32X0011001016581</t>
  </si>
  <si>
    <t>Nomad Energy Company EOOD</t>
  </si>
  <si>
    <t>NOTE: The deadline for transferring capacities for the month of MARTIE is 25 FEBRUARIE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</si>
  <si>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</si>
  <si>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</si>
  <si>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</si>
  <si>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</si>
  <si>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</si>
  <si>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</si>
  <si>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</si>
  <si>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</si>
  <si>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</si>
  <si>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</si>
  <si>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</si>
  <si>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</si>
  <si>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</si>
  <si>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</si>
  <si>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</si>
  <si>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</si>
  <si>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March 2024</t>
  </si>
  <si>
    <t>02-31.03.2024</t>
  </si>
  <si>
    <t>01-06.03.2024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</si>
</sst>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" fillId="20" borderId="11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9" fillId="7" borderId="0" applyNumberFormat="0" applyBorder="0" applyAlignment="0" applyProtection="0"/>
    <xf numFmtId="0" fontId="20" fillId="25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3" fillId="0" borderId="0"/>
    <xf numFmtId="0" fontId="22" fillId="0" borderId="0"/>
    <xf numFmtId="0" fontId="25" fillId="0" borderId="13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5" applyNumberFormat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>
      <alignment horizontal="center" wrapText="1"/>
    </xf>
    <xf numFmtId="4" fontId="8" fillId="0" borderId="29" xfId="0" applyNumberFormat="1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22" fillId="0" borderId="0" xfId="38"/>
    <xf numFmtId="0" fontId="31" fillId="0" borderId="3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3" fillId="27" borderId="22" xfId="55" applyFont="1" applyFill="1" applyBorder="1" applyAlignment="1">
      <alignment horizontal="center" vertical="center" wrapText="1"/>
    </xf>
    <xf numFmtId="0" fontId="3" fillId="27" borderId="24" xfId="55" applyFont="1" applyFill="1" applyBorder="1" applyAlignment="1">
      <alignment horizontal="center" vertical="center" wrapText="1"/>
    </xf>
    <xf numFmtId="0" fontId="32" fillId="27" borderId="36" xfId="55" applyFont="1" applyFill="1" applyBorder="1" applyAlignment="1">
      <alignment horizontal="center" vertical="center" wrapText="1"/>
    </xf>
    <xf numFmtId="0" fontId="32" fillId="27" borderId="37" xfId="55" applyFont="1" applyFill="1" applyBorder="1" applyAlignment="1">
      <alignment horizontal="center" vertical="center" wrapText="1"/>
    </xf>
    <xf numFmtId="0" fontId="32" fillId="27" borderId="38" xfId="55" applyFont="1" applyFill="1" applyBorder="1" applyAlignment="1">
      <alignment horizontal="center" vertical="center" wrapText="1"/>
    </xf>
    <xf numFmtId="0" fontId="32" fillId="27" borderId="39" xfId="55" applyFont="1" applyFill="1" applyBorder="1" applyAlignment="1">
      <alignment horizontal="center" vertical="center" wrapText="1"/>
    </xf>
    <xf numFmtId="0" fontId="3" fillId="28" borderId="37" xfId="45" applyFont="1" applyFill="1" applyBorder="1" applyAlignment="1">
      <alignment horizontal="center" vertical="center" wrapText="1"/>
    </xf>
    <xf numFmtId="0" fontId="3" fillId="29" borderId="38" xfId="45" applyFont="1" applyFill="1" applyBorder="1" applyAlignment="1">
      <alignment horizontal="center" vertical="center" wrapText="1"/>
    </xf>
    <xf numFmtId="0" fontId="3" fillId="30" borderId="38" xfId="45" applyFont="1" applyFill="1" applyBorder="1" applyAlignment="1">
      <alignment horizontal="center" vertical="center" wrapText="1"/>
    </xf>
    <xf numFmtId="0" fontId="3" fillId="31" borderId="38" xfId="56" applyFont="1" applyFill="1" applyBorder="1" applyAlignment="1">
      <alignment horizontal="center" vertical="center" wrapText="1"/>
    </xf>
    <xf numFmtId="0" fontId="3" fillId="31" borderId="39" xfId="56" applyFont="1" applyFill="1" applyBorder="1" applyAlignment="1">
      <alignment horizontal="center" vertical="center" wrapText="1"/>
    </xf>
    <xf numFmtId="0" fontId="33" fillId="2" borderId="36" xfId="55" applyFont="1" applyFill="1" applyBorder="1" applyAlignment="1">
      <alignment horizontal="center" vertical="center" textRotation="90" wrapText="1"/>
    </xf>
    <xf numFmtId="0" fontId="33" fillId="32" borderId="40" xfId="55" applyFont="1" applyFill="1" applyBorder="1" applyAlignment="1">
      <alignment horizontal="center" vertical="center" wrapText="1"/>
    </xf>
    <xf numFmtId="0" fontId="6" fillId="32" borderId="42" xfId="55" applyFont="1" applyFill="1" applyBorder="1" applyAlignment="1">
      <alignment horizontal="center" vertical="center" wrapText="1"/>
    </xf>
    <xf numFmtId="0" fontId="6" fillId="32" borderId="43" xfId="55" applyNumberFormat="1" applyFont="1" applyFill="1" applyBorder="1" applyAlignment="1">
      <alignment horizontal="center" vertical="center" wrapText="1"/>
    </xf>
    <xf numFmtId="0" fontId="32" fillId="33" borderId="44" xfId="55" applyFont="1" applyFill="1" applyBorder="1" applyAlignment="1">
      <alignment horizontal="center" vertical="center" wrapText="1"/>
    </xf>
    <xf numFmtId="0" fontId="6" fillId="0" borderId="45" xfId="55" applyNumberFormat="1" applyFont="1" applyFill="1" applyBorder="1" applyAlignment="1">
      <alignment horizontal="center" vertical="center" wrapText="1"/>
    </xf>
    <xf numFmtId="0" fontId="6" fillId="0" borderId="43" xfId="55" applyNumberFormat="1" applyFont="1" applyFill="1" applyBorder="1" applyAlignment="1">
      <alignment horizontal="center" vertical="center" wrapText="1"/>
    </xf>
    <xf numFmtId="43" fontId="34" fillId="0" borderId="46" xfId="57" applyFont="1" applyFill="1" applyBorder="1" applyAlignment="1">
      <alignment horizontal="center" vertical="center"/>
    </xf>
    <xf numFmtId="0" fontId="22" fillId="0" borderId="0" xfId="38" applyBorder="1"/>
    <xf numFmtId="0" fontId="6" fillId="0" borderId="4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33" fillId="2" borderId="50" xfId="55" applyFont="1" applyFill="1" applyBorder="1" applyAlignment="1">
      <alignment horizontal="center" vertical="center" textRotation="90" wrapText="1"/>
    </xf>
    <xf numFmtId="0" fontId="33" fillId="32" borderId="51" xfId="55" applyFont="1" applyFill="1" applyBorder="1" applyAlignment="1">
      <alignment horizontal="center" vertical="center" wrapText="1"/>
    </xf>
    <xf numFmtId="0" fontId="33" fillId="32" borderId="52" xfId="38" applyFont="1" applyFill="1" applyBorder="1" applyAlignment="1">
      <alignment horizontal="center" vertical="center" wrapText="1"/>
    </xf>
    <xf numFmtId="0" fontId="6" fillId="32" borderId="34" xfId="55" applyFont="1" applyFill="1" applyBorder="1" applyAlignment="1">
      <alignment horizontal="center" vertical="center" wrapText="1"/>
    </xf>
    <xf numFmtId="0" fontId="6" fillId="32" borderId="17" xfId="55" applyNumberFormat="1" applyFont="1" applyFill="1" applyBorder="1" applyAlignment="1">
      <alignment horizontal="center" vertical="center" wrapText="1"/>
    </xf>
    <xf numFmtId="0" fontId="32" fillId="33" borderId="29" xfId="55" applyFont="1" applyFill="1" applyBorder="1" applyAlignment="1">
      <alignment horizontal="center" vertical="center" wrapText="1"/>
    </xf>
    <xf numFmtId="0" fontId="6" fillId="0" borderId="16" xfId="55" applyNumberFormat="1" applyFont="1" applyFill="1" applyBorder="1" applyAlignment="1">
      <alignment horizontal="center" vertical="center" wrapText="1"/>
    </xf>
    <xf numFmtId="0" fontId="6" fillId="0" borderId="17" xfId="55" applyNumberFormat="1" applyFont="1" applyFill="1" applyBorder="1" applyAlignment="1">
      <alignment horizontal="center" vertical="center" wrapText="1"/>
    </xf>
    <xf numFmtId="43" fontId="34" fillId="0" borderId="18" xfId="57" applyFont="1" applyFill="1" applyBorder="1" applyAlignment="1">
      <alignment horizontal="center" vertical="center"/>
    </xf>
    <xf numFmtId="0" fontId="33" fillId="34" borderId="36" xfId="55" applyFont="1" applyFill="1" applyBorder="1" applyAlignment="1">
      <alignment horizontal="center" vertical="center" textRotation="90" wrapText="1"/>
    </xf>
    <xf numFmtId="0" fontId="33" fillId="35" borderId="40" xfId="55" applyFont="1" applyFill="1" applyBorder="1" applyAlignment="1">
      <alignment horizontal="center" vertical="center" wrapText="1"/>
    </xf>
    <xf numFmtId="0" fontId="33" fillId="35" borderId="53" xfId="38" applyFont="1" applyFill="1" applyBorder="1" applyAlignment="1">
      <alignment horizontal="center" vertical="center" wrapText="1"/>
    </xf>
    <xf numFmtId="0" fontId="6" fillId="35" borderId="19" xfId="55" applyFont="1" applyFill="1" applyBorder="1" applyAlignment="1">
      <alignment horizontal="center" vertical="center" wrapText="1"/>
    </xf>
    <xf numFmtId="0" fontId="6" fillId="35" borderId="20" xfId="55" applyFont="1" applyFill="1" applyBorder="1" applyAlignment="1">
      <alignment horizontal="center" vertical="center" wrapText="1"/>
    </xf>
    <xf numFmtId="0" fontId="32" fillId="35" borderId="21" xfId="55" applyFont="1" applyFill="1" applyBorder="1" applyAlignment="1">
      <alignment horizontal="center" vertical="center" wrapText="1"/>
    </xf>
    <xf numFmtId="0" fontId="6" fillId="0" borderId="31" xfId="55" applyNumberFormat="1" applyFont="1" applyFill="1" applyBorder="1" applyAlignment="1">
      <alignment horizontal="center" vertical="center" wrapText="1"/>
    </xf>
    <xf numFmtId="0" fontId="6" fillId="0" borderId="20" xfId="55" applyNumberFormat="1" applyFont="1" applyFill="1" applyBorder="1" applyAlignment="1">
      <alignment horizontal="center" vertical="center" wrapText="1"/>
    </xf>
    <xf numFmtId="43" fontId="34" fillId="0" borderId="21" xfId="57" applyFont="1" applyFill="1" applyBorder="1" applyAlignment="1">
      <alignment horizontal="center" vertical="center"/>
    </xf>
    <xf numFmtId="0" fontId="33" fillId="34" borderId="47" xfId="55" applyFont="1" applyFill="1" applyBorder="1" applyAlignment="1">
      <alignment horizontal="center" vertical="center" textRotation="90" wrapText="1"/>
    </xf>
    <xf numFmtId="0" fontId="33" fillId="35" borderId="48" xfId="55" applyFont="1" applyFill="1" applyBorder="1" applyAlignment="1">
      <alignment horizontal="center" vertical="center" wrapText="1"/>
    </xf>
    <xf numFmtId="0" fontId="33" fillId="35" borderId="49" xfId="38" applyFont="1" applyFill="1" applyBorder="1" applyAlignment="1">
      <alignment horizontal="center" vertical="center" wrapText="1"/>
    </xf>
    <xf numFmtId="0" fontId="6" fillId="35" borderId="14" xfId="55" applyFont="1" applyFill="1" applyBorder="1" applyAlignment="1">
      <alignment horizontal="center" vertical="center" wrapText="1"/>
    </xf>
    <xf numFmtId="0" fontId="6" fillId="35" borderId="4" xfId="55" applyFont="1" applyFill="1" applyBorder="1" applyAlignment="1">
      <alignment horizontal="center" vertical="center" wrapText="1"/>
    </xf>
    <xf numFmtId="0" fontId="32" fillId="35" borderId="15" xfId="55" applyFont="1" applyFill="1" applyBorder="1" applyAlignment="1">
      <alignment horizontal="center" vertical="center" wrapText="1"/>
    </xf>
    <xf numFmtId="0" fontId="6" fillId="0" borderId="33" xfId="55" applyNumberFormat="1" applyFont="1" applyFill="1" applyBorder="1" applyAlignment="1">
      <alignment horizontal="center" vertical="center" wrapText="1"/>
    </xf>
    <xf numFmtId="0" fontId="33" fillId="34" borderId="50" xfId="55" applyFont="1" applyFill="1" applyBorder="1" applyAlignment="1">
      <alignment horizontal="center" vertical="center" textRotation="90" wrapText="1"/>
    </xf>
    <xf numFmtId="0" fontId="33" fillId="35" borderId="51" xfId="55" applyFont="1" applyFill="1" applyBorder="1" applyAlignment="1">
      <alignment horizontal="center" vertical="center" wrapText="1"/>
    </xf>
    <xf numFmtId="0" fontId="33" fillId="35" borderId="52" xfId="38" applyFont="1" applyFill="1" applyBorder="1" applyAlignment="1">
      <alignment horizontal="center" vertical="center" wrapText="1"/>
    </xf>
    <xf numFmtId="0" fontId="6" fillId="35" borderId="16" xfId="55" applyFont="1" applyFill="1" applyBorder="1" applyAlignment="1">
      <alignment horizontal="center" vertical="center" wrapText="1"/>
    </xf>
    <xf numFmtId="0" fontId="6" fillId="35" borderId="17" xfId="55" applyFont="1" applyFill="1" applyBorder="1" applyAlignment="1">
      <alignment horizontal="center" vertical="center" wrapText="1"/>
    </xf>
    <xf numFmtId="0" fontId="32" fillId="35" borderId="18" xfId="55" applyFont="1" applyFill="1" applyBorder="1" applyAlignment="1">
      <alignment horizontal="center" vertical="center" wrapText="1"/>
    </xf>
    <xf numFmtId="0" fontId="6" fillId="0" borderId="34" xfId="55" applyNumberFormat="1" applyFont="1" applyFill="1" applyBorder="1" applyAlignment="1">
      <alignment horizontal="center" vertical="center" wrapText="1"/>
    </xf>
    <xf numFmtId="0" fontId="6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22" fillId="0" borderId="0" xfId="38" applyNumberFormat="1" applyBorder="1"/>
    <xf numFmtId="43" fontId="36" fillId="0" borderId="0" xfId="38" applyNumberFormat="1" applyFont="1" applyBorder="1"/>
    <xf numFmtId="14" fontId="33" fillId="32" borderId="41" xfId="38" applyNumberFormat="1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pane ySplit="3" topLeftCell="A4" activePane="bottomLeft" state="frozen"/>
      <selection pane="bottomLeft" activeCell="E25" sqref="E25"/>
    </sheetView>
  </sheetViews>
  <sheetFormatPr defaultRowHeight="12.75" x14ac:dyDescent="0.2"/>
  <cols>
    <col min="1" max="120" width="20.7109375" customWidth="1"/>
  </cols>
  <sheetData>
    <row r="1" spans="1:16" x14ac:dyDescent="0.2">
      <c r="A1" s="52" t="s">
        <v>0</v>
      </c>
      <c r="B1" s="52"/>
      <c r="C1" s="52"/>
      <c r="D1" s="52"/>
      <c r="E1" s="52" t="s">
        <v>1</v>
      </c>
      <c r="F1" s="52"/>
      <c r="G1" s="52"/>
      <c r="H1" s="52"/>
      <c r="I1" s="52" t="s">
        <v>2</v>
      </c>
      <c r="J1" s="52"/>
      <c r="K1" s="52"/>
      <c r="L1" s="52"/>
      <c r="M1" s="52" t="s">
        <v>3</v>
      </c>
      <c r="N1" s="52"/>
      <c r="O1" s="52"/>
      <c r="P1" s="52"/>
    </row>
    <row r="2" spans="1:16" ht="13.5" thickBot="1" x14ac:dyDescent="0.25">
      <c r="A2" s="53">
        <v>1</v>
      </c>
      <c r="B2" s="53"/>
      <c r="C2" s="53"/>
      <c r="D2" s="53"/>
      <c r="E2" s="53">
        <v>5</v>
      </c>
      <c r="F2" s="53"/>
      <c r="G2" s="53"/>
      <c r="H2" s="53"/>
      <c r="I2" s="53">
        <v>4</v>
      </c>
      <c r="J2" s="53"/>
      <c r="K2" s="53"/>
      <c r="L2" s="53"/>
      <c r="M2" s="53">
        <v>21</v>
      </c>
      <c r="N2" s="53"/>
      <c r="O2" s="53"/>
      <c r="P2" s="53"/>
    </row>
    <row r="3" spans="1:16" ht="35.1" customHeight="1" thickBot="1" x14ac:dyDescent="0.25">
      <c r="A3" s="47" t="s">
        <v>4</v>
      </c>
      <c r="B3" s="30"/>
      <c r="C3" s="30"/>
      <c r="D3" s="42"/>
      <c r="E3" s="47" t="s">
        <v>5</v>
      </c>
      <c r="F3" s="30"/>
      <c r="G3" s="30"/>
      <c r="H3" s="31"/>
      <c r="I3" s="48" t="s">
        <v>6</v>
      </c>
      <c r="J3" s="30"/>
      <c r="K3" s="30"/>
      <c r="L3" s="42"/>
      <c r="M3" s="47" t="s">
        <v>7</v>
      </c>
      <c r="N3" s="30"/>
      <c r="O3" s="30"/>
      <c r="P3" s="31"/>
    </row>
    <row r="4" spans="1:16" x14ac:dyDescent="0.2">
      <c r="A4" s="49" t="s">
        <v>8</v>
      </c>
      <c r="B4" s="50"/>
      <c r="C4" s="9" t="s">
        <v>9</v>
      </c>
      <c r="D4" s="21" t="s">
        <v>10</v>
      </c>
      <c r="E4" s="49" t="s">
        <v>8</v>
      </c>
      <c r="F4" s="50"/>
      <c r="G4" s="9" t="s">
        <v>9</v>
      </c>
      <c r="H4" s="10" t="s">
        <v>10</v>
      </c>
      <c r="I4" s="51" t="s">
        <v>8</v>
      </c>
      <c r="J4" s="50"/>
      <c r="K4" s="9" t="s">
        <v>9</v>
      </c>
      <c r="L4" s="21" t="s">
        <v>10</v>
      </c>
      <c r="M4" s="49" t="s">
        <v>8</v>
      </c>
      <c r="N4" s="50"/>
      <c r="O4" s="9" t="s">
        <v>9</v>
      </c>
      <c r="P4" s="10" t="s">
        <v>10</v>
      </c>
    </row>
    <row r="5" spans="1:16" ht="13.5" thickBot="1" x14ac:dyDescent="0.25">
      <c r="A5" s="11" t="s">
        <v>11</v>
      </c>
      <c r="B5" s="12" t="s">
        <v>12</v>
      </c>
      <c r="C5" s="13" t="s">
        <v>13</v>
      </c>
      <c r="D5" s="22" t="s">
        <v>14</v>
      </c>
      <c r="E5" s="11" t="s">
        <v>11</v>
      </c>
      <c r="F5" s="12" t="s">
        <v>12</v>
      </c>
      <c r="G5" s="13" t="s">
        <v>13</v>
      </c>
      <c r="H5" s="14" t="s">
        <v>14</v>
      </c>
      <c r="I5" s="25" t="s">
        <v>11</v>
      </c>
      <c r="J5" s="12" t="s">
        <v>12</v>
      </c>
      <c r="K5" s="13" t="s">
        <v>13</v>
      </c>
      <c r="L5" s="22" t="s">
        <v>14</v>
      </c>
      <c r="M5" s="11" t="s">
        <v>11</v>
      </c>
      <c r="N5" s="12" t="s">
        <v>12</v>
      </c>
      <c r="O5" s="13" t="s">
        <v>13</v>
      </c>
      <c r="P5" s="14" t="s">
        <v>14</v>
      </c>
    </row>
    <row r="6" spans="1:16" ht="13.5" thickBot="1" x14ac:dyDescent="0.25">
      <c r="A6" s="17" t="s">
        <v>15</v>
      </c>
      <c r="B6" s="18" t="s">
        <v>16</v>
      </c>
      <c r="C6" s="30" t="s">
        <v>17</v>
      </c>
      <c r="D6" s="42"/>
      <c r="E6" s="17" t="s">
        <v>15</v>
      </c>
      <c r="F6" s="18" t="s">
        <v>16</v>
      </c>
      <c r="G6" s="30" t="s">
        <v>18</v>
      </c>
      <c r="H6" s="31"/>
      <c r="I6" s="26" t="s">
        <v>15</v>
      </c>
      <c r="J6" s="18" t="s">
        <v>16</v>
      </c>
      <c r="K6" s="30" t="s">
        <v>18</v>
      </c>
      <c r="L6" s="42"/>
      <c r="M6" s="17" t="s">
        <v>15</v>
      </c>
      <c r="N6" s="18" t="s">
        <v>16</v>
      </c>
      <c r="O6" s="30" t="s">
        <v>18</v>
      </c>
      <c r="P6" s="31"/>
    </row>
    <row r="7" spans="1:16" ht="38.25" x14ac:dyDescent="0.2">
      <c r="A7" s="15" t="s">
        <v>19</v>
      </c>
      <c r="B7" s="16" t="s">
        <v>20</v>
      </c>
      <c r="C7" s="16">
        <v>40</v>
      </c>
      <c r="D7" s="43"/>
      <c r="E7" s="15" t="s">
        <v>19</v>
      </c>
      <c r="F7" s="16" t="s">
        <v>20</v>
      </c>
      <c r="G7" s="16">
        <v>40</v>
      </c>
      <c r="H7" s="45"/>
      <c r="I7" s="27" t="s">
        <v>19</v>
      </c>
      <c r="J7" s="16" t="s">
        <v>20</v>
      </c>
      <c r="K7" s="16">
        <v>40</v>
      </c>
      <c r="L7" s="43"/>
      <c r="M7" s="15" t="s">
        <v>19</v>
      </c>
      <c r="N7" s="16" t="s">
        <v>20</v>
      </c>
      <c r="O7" s="16">
        <v>40</v>
      </c>
      <c r="P7" s="45"/>
    </row>
    <row r="8" spans="1:16" ht="25.5" x14ac:dyDescent="0.2">
      <c r="A8" s="6" t="s">
        <v>21</v>
      </c>
      <c r="B8" s="4" t="s">
        <v>22</v>
      </c>
      <c r="C8" s="4">
        <v>0</v>
      </c>
      <c r="D8" s="44"/>
      <c r="E8" s="5" t="s">
        <v>21</v>
      </c>
      <c r="F8" s="3" t="s">
        <v>22</v>
      </c>
      <c r="G8" s="3">
        <v>5</v>
      </c>
      <c r="H8" s="46"/>
      <c r="I8" s="28" t="s">
        <v>21</v>
      </c>
      <c r="J8" s="3" t="s">
        <v>22</v>
      </c>
      <c r="K8" s="3">
        <v>5</v>
      </c>
      <c r="L8" s="44"/>
      <c r="M8" s="5" t="s">
        <v>21</v>
      </c>
      <c r="N8" s="3" t="s">
        <v>22</v>
      </c>
      <c r="O8" s="3">
        <v>5</v>
      </c>
      <c r="P8" s="46"/>
    </row>
    <row r="9" spans="1:16" x14ac:dyDescent="0.2">
      <c r="A9" s="5" t="s">
        <v>23</v>
      </c>
      <c r="B9" s="3" t="s">
        <v>24</v>
      </c>
      <c r="C9" s="3">
        <v>20</v>
      </c>
      <c r="D9" s="44"/>
      <c r="E9" s="5" t="s">
        <v>23</v>
      </c>
      <c r="F9" s="3" t="s">
        <v>24</v>
      </c>
      <c r="G9" s="3">
        <v>20</v>
      </c>
      <c r="H9" s="46"/>
      <c r="I9" s="28" t="s">
        <v>23</v>
      </c>
      <c r="J9" s="3" t="s">
        <v>24</v>
      </c>
      <c r="K9" s="3">
        <v>20</v>
      </c>
      <c r="L9" s="44"/>
      <c r="M9" s="5" t="s">
        <v>23</v>
      </c>
      <c r="N9" s="3" t="s">
        <v>24</v>
      </c>
      <c r="O9" s="3">
        <v>20</v>
      </c>
      <c r="P9" s="46"/>
    </row>
    <row r="10" spans="1:16" x14ac:dyDescent="0.2">
      <c r="A10" s="6" t="s">
        <v>25</v>
      </c>
      <c r="B10" s="4" t="s">
        <v>26</v>
      </c>
      <c r="C10" s="4">
        <v>0</v>
      </c>
      <c r="D10" s="44"/>
      <c r="E10" s="5" t="s">
        <v>25</v>
      </c>
      <c r="F10" s="3" t="s">
        <v>26</v>
      </c>
      <c r="G10" s="3">
        <v>20</v>
      </c>
      <c r="H10" s="46"/>
      <c r="I10" s="28" t="s">
        <v>25</v>
      </c>
      <c r="J10" s="3" t="s">
        <v>26</v>
      </c>
      <c r="K10" s="3">
        <v>20</v>
      </c>
      <c r="L10" s="44"/>
      <c r="M10" s="5" t="s">
        <v>25</v>
      </c>
      <c r="N10" s="3" t="s">
        <v>26</v>
      </c>
      <c r="O10" s="3">
        <v>20</v>
      </c>
      <c r="P10" s="46"/>
    </row>
    <row r="11" spans="1:16" ht="76.5" x14ac:dyDescent="0.2">
      <c r="A11" s="2" t="s">
        <v>27</v>
      </c>
      <c r="B11" s="1" t="s">
        <v>28</v>
      </c>
      <c r="C11" s="1">
        <v>40</v>
      </c>
      <c r="D11" s="44"/>
      <c r="E11" s="5" t="s">
        <v>27</v>
      </c>
      <c r="F11" s="3" t="s">
        <v>28</v>
      </c>
      <c r="G11" s="3">
        <v>65</v>
      </c>
      <c r="H11" s="46"/>
      <c r="I11" s="28" t="s">
        <v>27</v>
      </c>
      <c r="J11" s="3" t="s">
        <v>28</v>
      </c>
      <c r="K11" s="3">
        <v>65</v>
      </c>
      <c r="L11" s="44"/>
      <c r="M11" s="5" t="s">
        <v>27</v>
      </c>
      <c r="N11" s="3" t="s">
        <v>28</v>
      </c>
      <c r="O11" s="3">
        <v>65</v>
      </c>
      <c r="P11" s="46"/>
    </row>
    <row r="12" spans="1:16" x14ac:dyDescent="0.2">
      <c r="A12" s="2" t="s">
        <v>29</v>
      </c>
      <c r="B12" s="1" t="s">
        <v>30</v>
      </c>
      <c r="C12" s="1">
        <v>200</v>
      </c>
      <c r="D12" s="44"/>
      <c r="E12" s="5" t="s">
        <v>29</v>
      </c>
      <c r="F12" s="3" t="s">
        <v>30</v>
      </c>
      <c r="G12" s="3">
        <v>200</v>
      </c>
      <c r="H12" s="46"/>
      <c r="I12" s="28" t="s">
        <v>29</v>
      </c>
      <c r="J12" s="3" t="s">
        <v>30</v>
      </c>
      <c r="K12" s="3">
        <v>200</v>
      </c>
      <c r="L12" s="44"/>
      <c r="M12" s="5" t="s">
        <v>29</v>
      </c>
      <c r="N12" s="3" t="s">
        <v>30</v>
      </c>
      <c r="O12" s="3">
        <v>200</v>
      </c>
      <c r="P12" s="46"/>
    </row>
    <row r="13" spans="1:16" ht="13.5" thickBot="1" x14ac:dyDescent="0.25">
      <c r="A13" s="39" t="s">
        <v>31</v>
      </c>
      <c r="B13" s="40"/>
      <c r="C13" s="19">
        <f>SUM(C7:C12)</f>
        <v>300</v>
      </c>
      <c r="D13" s="23">
        <v>0.11</v>
      </c>
      <c r="E13" s="39" t="s">
        <v>31</v>
      </c>
      <c r="F13" s="40"/>
      <c r="G13" s="19">
        <f>SUM(G7:G12)</f>
        <v>350</v>
      </c>
      <c r="H13" s="20">
        <v>0.05</v>
      </c>
      <c r="I13" s="41" t="s">
        <v>31</v>
      </c>
      <c r="J13" s="40"/>
      <c r="K13" s="19">
        <f>SUM(K7:K12)</f>
        <v>350</v>
      </c>
      <c r="L13" s="23">
        <v>0.05</v>
      </c>
      <c r="M13" s="39" t="s">
        <v>31</v>
      </c>
      <c r="N13" s="40"/>
      <c r="O13" s="19">
        <f>SUM(O7:O12)</f>
        <v>350</v>
      </c>
      <c r="P13" s="20">
        <v>0.05</v>
      </c>
    </row>
    <row r="14" spans="1:16" ht="13.5" thickBot="1" x14ac:dyDescent="0.25">
      <c r="A14" s="17" t="s">
        <v>15</v>
      </c>
      <c r="B14" s="18" t="s">
        <v>32</v>
      </c>
      <c r="C14" s="30" t="s">
        <v>33</v>
      </c>
      <c r="D14" s="42"/>
      <c r="E14" s="17" t="s">
        <v>15</v>
      </c>
      <c r="F14" s="18" t="s">
        <v>32</v>
      </c>
      <c r="G14" s="30" t="s">
        <v>33</v>
      </c>
      <c r="H14" s="31"/>
      <c r="I14" s="26" t="s">
        <v>15</v>
      </c>
      <c r="J14" s="18" t="s">
        <v>32</v>
      </c>
      <c r="K14" s="30" t="s">
        <v>17</v>
      </c>
      <c r="L14" s="42"/>
      <c r="M14" s="17" t="s">
        <v>15</v>
      </c>
      <c r="N14" s="18" t="s">
        <v>32</v>
      </c>
      <c r="O14" s="30" t="s">
        <v>18</v>
      </c>
      <c r="P14" s="31"/>
    </row>
    <row r="15" spans="1:16" ht="25.5" x14ac:dyDescent="0.2">
      <c r="A15" s="15" t="s">
        <v>21</v>
      </c>
      <c r="B15" s="16" t="s">
        <v>22</v>
      </c>
      <c r="C15" s="16">
        <v>35</v>
      </c>
      <c r="D15" s="32"/>
      <c r="E15" s="15" t="s">
        <v>21</v>
      </c>
      <c r="F15" s="16" t="s">
        <v>22</v>
      </c>
      <c r="G15" s="16">
        <v>35</v>
      </c>
      <c r="H15" s="34"/>
      <c r="I15" s="27" t="s">
        <v>21</v>
      </c>
      <c r="J15" s="16" t="s">
        <v>22</v>
      </c>
      <c r="K15" s="16">
        <v>64</v>
      </c>
      <c r="L15" s="32"/>
      <c r="M15" s="15" t="s">
        <v>21</v>
      </c>
      <c r="N15" s="16" t="s">
        <v>22</v>
      </c>
      <c r="O15" s="16">
        <v>64</v>
      </c>
      <c r="P15" s="34"/>
    </row>
    <row r="16" spans="1:16" x14ac:dyDescent="0.2">
      <c r="A16" s="5" t="s">
        <v>25</v>
      </c>
      <c r="B16" s="3" t="s">
        <v>26</v>
      </c>
      <c r="C16" s="3">
        <v>35</v>
      </c>
      <c r="D16" s="33"/>
      <c r="E16" s="5" t="s">
        <v>25</v>
      </c>
      <c r="F16" s="3" t="s">
        <v>26</v>
      </c>
      <c r="G16" s="3">
        <v>35</v>
      </c>
      <c r="H16" s="35"/>
      <c r="I16" s="28" t="s">
        <v>25</v>
      </c>
      <c r="J16" s="3" t="s">
        <v>26</v>
      </c>
      <c r="K16" s="3">
        <v>40</v>
      </c>
      <c r="L16" s="33"/>
      <c r="M16" s="5" t="s">
        <v>25</v>
      </c>
      <c r="N16" s="3" t="s">
        <v>26</v>
      </c>
      <c r="O16" s="3">
        <v>40</v>
      </c>
      <c r="P16" s="35"/>
    </row>
    <row r="17" spans="1:16" x14ac:dyDescent="0.2">
      <c r="A17" s="5" t="s">
        <v>23</v>
      </c>
      <c r="B17" s="3" t="s">
        <v>24</v>
      </c>
      <c r="C17" s="3">
        <v>40</v>
      </c>
      <c r="D17" s="33"/>
      <c r="E17" s="5" t="s">
        <v>23</v>
      </c>
      <c r="F17" s="3" t="s">
        <v>24</v>
      </c>
      <c r="G17" s="3">
        <v>40</v>
      </c>
      <c r="H17" s="35"/>
      <c r="I17" s="28" t="s">
        <v>23</v>
      </c>
      <c r="J17" s="3" t="s">
        <v>24</v>
      </c>
      <c r="K17" s="3">
        <v>60</v>
      </c>
      <c r="L17" s="33"/>
      <c r="M17" s="5" t="s">
        <v>23</v>
      </c>
      <c r="N17" s="3" t="s">
        <v>24</v>
      </c>
      <c r="O17" s="3">
        <v>60</v>
      </c>
      <c r="P17" s="35"/>
    </row>
    <row r="18" spans="1:16" ht="38.25" x14ac:dyDescent="0.2">
      <c r="A18" s="5" t="s">
        <v>34</v>
      </c>
      <c r="B18" s="3" t="s">
        <v>35</v>
      </c>
      <c r="C18" s="3">
        <v>20</v>
      </c>
      <c r="D18" s="33"/>
      <c r="E18" s="5" t="s">
        <v>34</v>
      </c>
      <c r="F18" s="3" t="s">
        <v>35</v>
      </c>
      <c r="G18" s="3">
        <v>20</v>
      </c>
      <c r="H18" s="35"/>
      <c r="I18" s="28" t="s">
        <v>34</v>
      </c>
      <c r="J18" s="3" t="s">
        <v>35</v>
      </c>
      <c r="K18" s="3">
        <v>20</v>
      </c>
      <c r="L18" s="33"/>
      <c r="M18" s="5" t="s">
        <v>34</v>
      </c>
      <c r="N18" s="3" t="s">
        <v>35</v>
      </c>
      <c r="O18" s="3">
        <v>20</v>
      </c>
      <c r="P18" s="35"/>
    </row>
    <row r="19" spans="1:16" ht="76.5" x14ac:dyDescent="0.2">
      <c r="A19" s="5" t="s">
        <v>27</v>
      </c>
      <c r="B19" s="3" t="s">
        <v>28</v>
      </c>
      <c r="C19" s="3">
        <v>35</v>
      </c>
      <c r="D19" s="33"/>
      <c r="E19" s="5" t="s">
        <v>27</v>
      </c>
      <c r="F19" s="3" t="s">
        <v>28</v>
      </c>
      <c r="G19" s="3">
        <v>35</v>
      </c>
      <c r="H19" s="35"/>
      <c r="I19" s="28" t="s">
        <v>27</v>
      </c>
      <c r="J19" s="3" t="s">
        <v>28</v>
      </c>
      <c r="K19" s="3">
        <v>35</v>
      </c>
      <c r="L19" s="33"/>
      <c r="M19" s="5" t="s">
        <v>27</v>
      </c>
      <c r="N19" s="3" t="s">
        <v>28</v>
      </c>
      <c r="O19" s="3">
        <v>35</v>
      </c>
      <c r="P19" s="35"/>
    </row>
    <row r="20" spans="1:16" ht="25.5" x14ac:dyDescent="0.2">
      <c r="A20" s="5" t="s">
        <v>36</v>
      </c>
      <c r="B20" s="3" t="s">
        <v>37</v>
      </c>
      <c r="C20" s="3">
        <v>5</v>
      </c>
      <c r="D20" s="33"/>
      <c r="E20" s="5" t="s">
        <v>36</v>
      </c>
      <c r="F20" s="3" t="s">
        <v>37</v>
      </c>
      <c r="G20" s="3">
        <v>5</v>
      </c>
      <c r="H20" s="35"/>
      <c r="I20" s="28" t="s">
        <v>36</v>
      </c>
      <c r="J20" s="3" t="s">
        <v>37</v>
      </c>
      <c r="K20" s="3">
        <v>5</v>
      </c>
      <c r="L20" s="33"/>
      <c r="M20" s="5" t="s">
        <v>36</v>
      </c>
      <c r="N20" s="3" t="s">
        <v>37</v>
      </c>
      <c r="O20" s="3">
        <v>5</v>
      </c>
      <c r="P20" s="35"/>
    </row>
    <row r="21" spans="1:16" ht="25.5" x14ac:dyDescent="0.2">
      <c r="A21" s="5" t="s">
        <v>38</v>
      </c>
      <c r="B21" s="3" t="s">
        <v>39</v>
      </c>
      <c r="C21" s="3">
        <v>30</v>
      </c>
      <c r="D21" s="33"/>
      <c r="E21" s="5" t="s">
        <v>38</v>
      </c>
      <c r="F21" s="3" t="s">
        <v>39</v>
      </c>
      <c r="G21" s="3">
        <v>30</v>
      </c>
      <c r="H21" s="35"/>
      <c r="I21" s="28" t="s">
        <v>38</v>
      </c>
      <c r="J21" s="3" t="s">
        <v>39</v>
      </c>
      <c r="K21" s="3">
        <v>50</v>
      </c>
      <c r="L21" s="33"/>
      <c r="M21" s="5" t="s">
        <v>38</v>
      </c>
      <c r="N21" s="3" t="s">
        <v>39</v>
      </c>
      <c r="O21" s="3">
        <v>50</v>
      </c>
      <c r="P21" s="35"/>
    </row>
    <row r="22" spans="1:16" ht="13.5" thickBot="1" x14ac:dyDescent="0.25">
      <c r="A22" s="36" t="s">
        <v>31</v>
      </c>
      <c r="B22" s="37"/>
      <c r="C22" s="7">
        <f>SUM(C15:C21)</f>
        <v>200</v>
      </c>
      <c r="D22" s="24">
        <v>0.02</v>
      </c>
      <c r="E22" s="36" t="s">
        <v>31</v>
      </c>
      <c r="F22" s="37"/>
      <c r="G22" s="7">
        <f>SUM(G15:G21)</f>
        <v>200</v>
      </c>
      <c r="H22" s="8">
        <v>0.02</v>
      </c>
      <c r="I22" s="38" t="s">
        <v>31</v>
      </c>
      <c r="J22" s="37"/>
      <c r="K22" s="7">
        <f>SUM(K15:K21)</f>
        <v>274</v>
      </c>
      <c r="L22" s="24">
        <v>0</v>
      </c>
      <c r="M22" s="36" t="s">
        <v>31</v>
      </c>
      <c r="N22" s="37"/>
      <c r="O22" s="7">
        <f>SUM(O15:O21)</f>
        <v>274</v>
      </c>
      <c r="P22" s="8">
        <v>0</v>
      </c>
    </row>
    <row r="23" spans="1:16" ht="50.1" customHeight="1" x14ac:dyDescent="0.2">
      <c r="A23" s="29" t="s">
        <v>40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</sheetData>
  <mergeCells count="41">
    <mergeCell ref="A1:D1"/>
    <mergeCell ref="E1:H1"/>
    <mergeCell ref="I1:L1"/>
    <mergeCell ref="M1:P1"/>
    <mergeCell ref="A2:D2"/>
    <mergeCell ref="E2:H2"/>
    <mergeCell ref="I2:L2"/>
    <mergeCell ref="M2:P2"/>
    <mergeCell ref="A3:D3"/>
    <mergeCell ref="E3:H3"/>
    <mergeCell ref="I3:L3"/>
    <mergeCell ref="M3:P3"/>
    <mergeCell ref="A4:B4"/>
    <mergeCell ref="E4:F4"/>
    <mergeCell ref="I4:J4"/>
    <mergeCell ref="M4:N4"/>
    <mergeCell ref="C6:D6"/>
    <mergeCell ref="G6:H6"/>
    <mergeCell ref="K6:L6"/>
    <mergeCell ref="O6:P6"/>
    <mergeCell ref="D7:D12"/>
    <mergeCell ref="H7:H12"/>
    <mergeCell ref="L7:L12"/>
    <mergeCell ref="P7:P12"/>
    <mergeCell ref="A13:B13"/>
    <mergeCell ref="E13:F13"/>
    <mergeCell ref="I13:J13"/>
    <mergeCell ref="M13:N13"/>
    <mergeCell ref="C14:D14"/>
    <mergeCell ref="G14:H14"/>
    <mergeCell ref="K14:L14"/>
    <mergeCell ref="A23:P23"/>
    <mergeCell ref="O14:P14"/>
    <mergeCell ref="D15:D21"/>
    <mergeCell ref="H15:H21"/>
    <mergeCell ref="L15:L21"/>
    <mergeCell ref="P15:P21"/>
    <mergeCell ref="A22:B22"/>
    <mergeCell ref="E22:F22"/>
    <mergeCell ref="I22:J22"/>
    <mergeCell ref="M22:N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tabSelected="1" topLeftCell="E1" workbookViewId="0">
      <selection activeCell="J9" sqref="J9"/>
    </sheetView>
  </sheetViews>
  <sheetFormatPr defaultRowHeight="12.75" x14ac:dyDescent="0.2"/>
  <cols>
    <col min="1" max="1" width="7.140625" style="56" bestFit="1" customWidth="1"/>
    <col min="2" max="2" width="24" style="56" customWidth="1"/>
    <col min="3" max="3" width="23.5703125" style="56" customWidth="1"/>
    <col min="4" max="8" width="15.7109375" style="56" customWidth="1"/>
    <col min="9" max="9" width="11.140625" style="56" customWidth="1"/>
    <col min="10" max="10" width="9.140625" style="56"/>
    <col min="11" max="11" width="11.5703125" style="56" customWidth="1"/>
    <col min="12" max="12" width="9.140625" style="56"/>
    <col min="13" max="13" width="14.7109375" style="56" bestFit="1" customWidth="1"/>
    <col min="14" max="14" width="9.140625" style="56"/>
    <col min="15" max="15" width="11.7109375" style="56" bestFit="1" customWidth="1"/>
    <col min="16" max="16384" width="9.140625" style="56"/>
  </cols>
  <sheetData>
    <row r="1" spans="1:15" ht="27.75" x14ac:dyDescent="0.2">
      <c r="A1" s="54" t="s">
        <v>57</v>
      </c>
      <c r="B1" s="55"/>
      <c r="C1" s="55"/>
      <c r="D1" s="55"/>
      <c r="E1" s="55"/>
      <c r="F1" s="55"/>
      <c r="G1" s="55"/>
      <c r="H1" s="55"/>
    </row>
    <row r="2" spans="1:15" ht="13.5" thickBot="1" x14ac:dyDescent="0.25">
      <c r="A2" s="57"/>
      <c r="B2" s="58"/>
      <c r="C2" s="58"/>
      <c r="D2" s="58"/>
      <c r="E2" s="58"/>
      <c r="F2" s="58"/>
      <c r="G2" s="58"/>
      <c r="H2" s="58"/>
    </row>
    <row r="3" spans="1:15" ht="51.75" thickBot="1" x14ac:dyDescent="0.25">
      <c r="A3" s="59" t="s">
        <v>41</v>
      </c>
      <c r="B3" s="60"/>
      <c r="C3" s="61" t="s">
        <v>42</v>
      </c>
      <c r="D3" s="62" t="s">
        <v>43</v>
      </c>
      <c r="E3" s="63" t="s">
        <v>44</v>
      </c>
      <c r="F3" s="63" t="s">
        <v>45</v>
      </c>
      <c r="G3" s="63" t="s">
        <v>46</v>
      </c>
      <c r="H3" s="64" t="s">
        <v>47</v>
      </c>
      <c r="I3" s="65" t="s">
        <v>48</v>
      </c>
      <c r="J3" s="66" t="s">
        <v>49</v>
      </c>
      <c r="K3" s="67" t="s">
        <v>50</v>
      </c>
      <c r="L3" s="68" t="s">
        <v>51</v>
      </c>
      <c r="M3" s="69" t="s">
        <v>52</v>
      </c>
    </row>
    <row r="4" spans="1:15" ht="18.75" customHeight="1" x14ac:dyDescent="0.2">
      <c r="A4" s="70" t="s">
        <v>53</v>
      </c>
      <c r="B4" s="71" t="s">
        <v>54</v>
      </c>
      <c r="C4" s="118">
        <v>45352</v>
      </c>
      <c r="D4" s="72">
        <f t="shared" ref="D4:D5" si="0">F4+E4</f>
        <v>650</v>
      </c>
      <c r="E4" s="73">
        <v>100</v>
      </c>
      <c r="F4" s="73">
        <v>550</v>
      </c>
      <c r="G4" s="73">
        <v>250</v>
      </c>
      <c r="H4" s="74">
        <f t="shared" ref="H4:H8" si="1">F4-G4</f>
        <v>300</v>
      </c>
      <c r="I4" s="75">
        <v>494</v>
      </c>
      <c r="J4" s="76">
        <v>300</v>
      </c>
      <c r="K4" s="76">
        <f t="shared" ref="K4:K8" si="2">H4-J4</f>
        <v>0</v>
      </c>
      <c r="L4" s="76">
        <v>0.11</v>
      </c>
      <c r="M4" s="77">
        <f>H4*24*1*L4</f>
        <v>792</v>
      </c>
      <c r="N4" s="78"/>
      <c r="O4" s="78"/>
    </row>
    <row r="5" spans="1:15" ht="18.75" customHeight="1" thickBot="1" x14ac:dyDescent="0.25">
      <c r="A5" s="81"/>
      <c r="B5" s="82"/>
      <c r="C5" s="83" t="s">
        <v>58</v>
      </c>
      <c r="D5" s="84">
        <f t="shared" si="0"/>
        <v>700</v>
      </c>
      <c r="E5" s="85">
        <v>100</v>
      </c>
      <c r="F5" s="85">
        <v>600</v>
      </c>
      <c r="G5" s="85">
        <v>250</v>
      </c>
      <c r="H5" s="86">
        <f t="shared" si="1"/>
        <v>350</v>
      </c>
      <c r="I5" s="87">
        <v>494</v>
      </c>
      <c r="J5" s="88">
        <v>350</v>
      </c>
      <c r="K5" s="88">
        <f t="shared" si="2"/>
        <v>0</v>
      </c>
      <c r="L5" s="88">
        <v>0.05</v>
      </c>
      <c r="M5" s="89">
        <f>H5*24*30*L5-H5*L5</f>
        <v>12582.5</v>
      </c>
      <c r="N5" s="78"/>
      <c r="O5" s="78"/>
    </row>
    <row r="6" spans="1:15" ht="18.75" customHeight="1" x14ac:dyDescent="0.2">
      <c r="A6" s="90" t="s">
        <v>55</v>
      </c>
      <c r="B6" s="91" t="s">
        <v>56</v>
      </c>
      <c r="C6" s="92" t="s">
        <v>59</v>
      </c>
      <c r="D6" s="93">
        <f t="shared" ref="D6:D8" si="3">E6+F6</f>
        <v>550</v>
      </c>
      <c r="E6" s="94">
        <v>100</v>
      </c>
      <c r="F6" s="94">
        <v>450</v>
      </c>
      <c r="G6" s="94">
        <v>250</v>
      </c>
      <c r="H6" s="95">
        <f t="shared" si="1"/>
        <v>200</v>
      </c>
      <c r="I6" s="96">
        <v>274</v>
      </c>
      <c r="J6" s="97">
        <v>200</v>
      </c>
      <c r="K6" s="97">
        <f t="shared" si="2"/>
        <v>0</v>
      </c>
      <c r="L6" s="97">
        <v>0.02</v>
      </c>
      <c r="M6" s="98">
        <f>H6*24*6*L6</f>
        <v>576</v>
      </c>
      <c r="N6" s="78"/>
      <c r="O6" s="78"/>
    </row>
    <row r="7" spans="1:15" ht="18.75" customHeight="1" x14ac:dyDescent="0.2">
      <c r="A7" s="99"/>
      <c r="B7" s="100"/>
      <c r="C7" s="101" t="s">
        <v>2</v>
      </c>
      <c r="D7" s="102">
        <f t="shared" si="3"/>
        <v>650</v>
      </c>
      <c r="E7" s="103">
        <v>100</v>
      </c>
      <c r="F7" s="103">
        <v>550</v>
      </c>
      <c r="G7" s="103">
        <v>250</v>
      </c>
      <c r="H7" s="104">
        <f t="shared" si="1"/>
        <v>300</v>
      </c>
      <c r="I7" s="105">
        <v>274</v>
      </c>
      <c r="J7" s="79">
        <v>274</v>
      </c>
      <c r="K7" s="79">
        <f t="shared" si="2"/>
        <v>26</v>
      </c>
      <c r="L7" s="79">
        <v>0</v>
      </c>
      <c r="M7" s="80">
        <f>H7*24*12*L7</f>
        <v>0</v>
      </c>
      <c r="N7" s="78"/>
      <c r="O7" s="78"/>
    </row>
    <row r="8" spans="1:15" ht="18.75" customHeight="1" thickBot="1" x14ac:dyDescent="0.25">
      <c r="A8" s="106"/>
      <c r="B8" s="107"/>
      <c r="C8" s="108" t="s">
        <v>3</v>
      </c>
      <c r="D8" s="109">
        <f t="shared" si="3"/>
        <v>700</v>
      </c>
      <c r="E8" s="110">
        <v>100</v>
      </c>
      <c r="F8" s="110">
        <v>600</v>
      </c>
      <c r="G8" s="110">
        <v>250</v>
      </c>
      <c r="H8" s="111">
        <f t="shared" si="1"/>
        <v>350</v>
      </c>
      <c r="I8" s="112">
        <v>274</v>
      </c>
      <c r="J8" s="88">
        <v>274</v>
      </c>
      <c r="K8" s="88">
        <f t="shared" si="2"/>
        <v>76</v>
      </c>
      <c r="L8" s="88">
        <v>0</v>
      </c>
      <c r="M8" s="89">
        <f>H8*24*11*L8</f>
        <v>0</v>
      </c>
      <c r="N8" s="78"/>
      <c r="O8" s="78"/>
    </row>
    <row r="9" spans="1:15" ht="14.25" x14ac:dyDescent="0.2">
      <c r="I9" s="113"/>
      <c r="J9" s="113"/>
      <c r="K9" s="113"/>
      <c r="L9" s="113"/>
      <c r="M9" s="114"/>
      <c r="N9" s="78"/>
      <c r="O9" s="78"/>
    </row>
    <row r="10" spans="1:15" ht="15" x14ac:dyDescent="0.2">
      <c r="I10" s="113"/>
      <c r="J10" s="113"/>
      <c r="K10" s="113"/>
      <c r="L10" s="113"/>
      <c r="M10" s="115">
        <f>SUM(M4:M8)</f>
        <v>13950.5</v>
      </c>
      <c r="N10" s="78"/>
      <c r="O10" s="116"/>
    </row>
    <row r="11" spans="1:15" ht="14.25" x14ac:dyDescent="0.2">
      <c r="I11" s="78"/>
      <c r="J11" s="78"/>
      <c r="K11" s="78"/>
      <c r="L11" s="78"/>
      <c r="M11" s="117"/>
      <c r="N11" s="78"/>
      <c r="O11" s="78"/>
    </row>
    <row r="12" spans="1:15" x14ac:dyDescent="0.2">
      <c r="I12" s="78"/>
      <c r="J12" s="78"/>
      <c r="K12" s="78"/>
      <c r="L12" s="78"/>
      <c r="M12" s="78"/>
      <c r="N12" s="78"/>
      <c r="O12" s="78"/>
    </row>
  </sheetData>
  <mergeCells count="7">
    <mergeCell ref="A1:H1"/>
    <mergeCell ref="A2:H2"/>
    <mergeCell ref="A3:B3"/>
    <mergeCell ref="A4:A5"/>
    <mergeCell ref="B4:B5"/>
    <mergeCell ref="A6:A8"/>
    <mergeCell ref="B6:B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2024-02-20T07:29:40Z</dcterms:created>
  <dcterms:modified xsi:type="dcterms:W3CDTF">2024-02-20T07:38:23Z</dcterms:modified>
</cp:coreProperties>
</file>