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6" i="2" l="1"/>
  <c r="M18" i="2" l="1"/>
  <c r="M17" i="2"/>
  <c r="M16" i="2"/>
  <c r="M15" i="2"/>
  <c r="M14" i="2"/>
  <c r="M13" i="2"/>
  <c r="M11" i="2"/>
  <c r="M10" i="2"/>
  <c r="M9" i="2"/>
  <c r="M4" i="2"/>
  <c r="M19" i="2"/>
  <c r="K11" i="2"/>
  <c r="K12" i="2"/>
  <c r="K13" i="2"/>
  <c r="K14" i="2"/>
  <c r="K15" i="2"/>
  <c r="K16" i="2"/>
  <c r="K17" i="2"/>
  <c r="K18" i="2"/>
  <c r="K19" i="2"/>
  <c r="K4" i="2"/>
  <c r="K5" i="2"/>
  <c r="K6" i="2"/>
  <c r="K7" i="2"/>
  <c r="K8" i="2"/>
  <c r="K9" i="2"/>
  <c r="M12" i="2"/>
  <c r="K10" i="2"/>
  <c r="M8" i="2"/>
  <c r="M7" i="2"/>
  <c r="M5" i="2"/>
  <c r="M20" i="2" l="1"/>
  <c r="H19" i="2" l="1"/>
  <c r="D19" i="2"/>
  <c r="H18" i="2"/>
  <c r="D18" i="2"/>
  <c r="H17" i="2"/>
  <c r="D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7" i="2"/>
  <c r="D7" i="2"/>
  <c r="H6" i="2"/>
  <c r="D6" i="2"/>
  <c r="H5" i="2"/>
  <c r="D5" i="2"/>
  <c r="H4" i="2"/>
  <c r="D4" i="2"/>
  <c r="AI32" i="1" l="1"/>
  <c r="AE32" i="1"/>
  <c r="AA32" i="1"/>
  <c r="W32" i="1"/>
  <c r="S32" i="1"/>
  <c r="O32" i="1"/>
  <c r="K32" i="1"/>
  <c r="G32" i="1"/>
  <c r="C32" i="1"/>
  <c r="AI17" i="1"/>
  <c r="AE17" i="1"/>
  <c r="AA17" i="1"/>
  <c r="W17" i="1"/>
  <c r="S17" i="1"/>
  <c r="O17" i="1"/>
  <c r="K17" i="1"/>
  <c r="G17" i="1"/>
  <c r="C17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<sst xmlns="http://schemas.openxmlformats.org/spreadsheetml/2006/main" count="647" uniqueCount="101">
  <si>
    <t>02-03.04.2022</t>
  </si>
  <si>
    <t>04-08.04.2022</t>
  </si>
  <si>
    <t>09-10.04.2022</t>
  </si>
  <si>
    <t>11-15.04.2022</t>
  </si>
  <si>
    <t>16-17.04.2022</t>
  </si>
  <si>
    <t>23-24.04.2022</t>
  </si>
  <si>
    <t>25-30.04.2022</t>
  </si>
  <si>
    <t>CROSS BORDER CAPACITY ALLOCATION AUCTION RESULTS for the period of:
01.04.2022</t>
  </si>
  <si>
    <t>CROSS BORDER CAPACITY ALLOCATION AUCTION RESULTS for the period of:
02-03.04.2022</t>
  </si>
  <si>
    <t>CROSS BORDER CAPACITY ALLOCATION AUCTION RESULTS for the period of:
04-08.04.2022</t>
  </si>
  <si>
    <t>CROSS BORDER CAPACITY ALLOCATION AUCTION RESULTS for the period of:
09-10.04.2022</t>
  </si>
  <si>
    <t>CROSS BORDER CAPACITY ALLOCATION AUCTION RESULTS for the period of:
11-15.04.2022</t>
  </si>
  <si>
    <t>CROSS BORDER CAPACITY ALLOCATION AUCTION RESULTS for the period of:
16-17.04.2022</t>
  </si>
  <si>
    <t>CROSS BORDER CAPACITY ALLOCATION AUCTION RESULTS for the period of:
18-22.04.2022</t>
  </si>
  <si>
    <t>CROSS BORDER CAPACITY ALLOCATION AUCTION RESULTS for the period of:
23-24.04.2022</t>
  </si>
  <si>
    <t>CROSS BORDER CAPACITY ALLOCATION AUCTION RESULTS for the period of:
25-30.04.2022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</si>
  <si>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</si>
  <si>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</si>
  <si>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</si>
  <si>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</si>
  <si>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</si>
  <si>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</si>
  <si>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</si>
  <si>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</si>
  <si>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</si>
  <si>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</si>
  <si>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ATC = 400</t>
  </si>
  <si>
    <t>ATC = 200</t>
  </si>
  <si>
    <t>ATC = 300</t>
  </si>
  <si>
    <t>11XEDFTRADING--G</t>
  </si>
  <si>
    <t>EDF Trading Limited</t>
  </si>
  <si>
    <t>11XDANSKECOM---P</t>
  </si>
  <si>
    <t>DANSKE COMMODITIES A/S</t>
  </si>
  <si>
    <t>11XIGET--------D</t>
  </si>
  <si>
    <t>GEN-I d.o.o</t>
  </si>
  <si>
    <t>11XHSE-SLOVENIAG</t>
  </si>
  <si>
    <t xml:space="preserve">HOLDING SLOVENSKE ELEKTRARNE </t>
  </si>
  <si>
    <t>12XEFT-SWITZERLR</t>
  </si>
  <si>
    <t>ENERGY FINANCING TEAM SWITZERLAND AG</t>
  </si>
  <si>
    <t>11XSTATKRAFT001N</t>
  </si>
  <si>
    <t>STATKRAFT MARKETS GMBH</t>
  </si>
  <si>
    <t>28X-INTERENERGO8</t>
  </si>
  <si>
    <t>INTERENERGO energetski inzeniring d.o.o.</t>
  </si>
  <si>
    <t>23X--161129-ME-L</t>
  </si>
  <si>
    <t>MFT Energy A/S</t>
  </si>
  <si>
    <t>34X-0000000076-S</t>
  </si>
  <si>
    <t>ReNRGY Trading group SR d.o.o. Beograd</t>
  </si>
  <si>
    <t>30XRORESTART---4</t>
  </si>
  <si>
    <t>Restart Energy One S.A.</t>
  </si>
  <si>
    <t>15X-MVM--------B</t>
  </si>
  <si>
    <t>MVM PARTNER ENERGIAKERESKEDELMI ZARTKORUEN MUKODO RESZVENYTARSASAG</t>
  </si>
  <si>
    <t>11XDISAM-------V</t>
  </si>
  <si>
    <t>Energi Danmark A/S</t>
  </si>
  <si>
    <t>Total Allocated Capacity</t>
  </si>
  <si>
    <t>0,56</t>
  </si>
  <si>
    <t>0,35</t>
  </si>
  <si>
    <t>0,45</t>
  </si>
  <si>
    <t>0,55</t>
  </si>
  <si>
    <t>0,3</t>
  </si>
  <si>
    <t>0,78</t>
  </si>
  <si>
    <t>0,66</t>
  </si>
  <si>
    <t>0,96</t>
  </si>
  <si>
    <t>EXPORT (RO-RS)</t>
  </si>
  <si>
    <t>ATC = 350</t>
  </si>
  <si>
    <t>ATC = 150</t>
  </si>
  <si>
    <t>30XRODISTRIB---W</t>
  </si>
  <si>
    <t>ENERGY DISTRIBUTION SERVICES</t>
  </si>
  <si>
    <t>32XEGL-BULGARIAC</t>
  </si>
  <si>
    <t>AXPO Bulgaria EAD</t>
  </si>
  <si>
    <t>30XROTINMAREN--M</t>
  </si>
  <si>
    <t>Tinmar Energy S.A.</t>
  </si>
  <si>
    <t>4,5</t>
  </si>
  <si>
    <t>2,8</t>
  </si>
  <si>
    <t>2,75</t>
  </si>
  <si>
    <t>2,38</t>
  </si>
  <si>
    <t>5,21</t>
  </si>
  <si>
    <t>NOTE: The deadline for transferring capacities for the month of APRILIE is 25 MARTIE 2022, 12:00(RO). _x000D_
The transfers are to be operated by the participants in the DAMAS platform and the corresponding annex for the transfer is to be sent  by email to: contracte.alocare@transelectrica.ro</t>
  </si>
  <si>
    <t>April 2022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</si>
  <si>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</si>
  <si>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</si>
  <si>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</si>
  <si>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</si>
  <si>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</si>
  <si>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</si>
  <si>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</si>
  <si>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</si>
  <si>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IMPORT</t>
  </si>
  <si>
    <t>Serbia -&gt; Romania (RS-RO)</t>
  </si>
  <si>
    <t>16-22.04.2022</t>
  </si>
  <si>
    <t>Ukraine -&gt; Romania (UA-RO)</t>
  </si>
  <si>
    <t>01-30.04.2022</t>
  </si>
  <si>
    <t>EXPORT</t>
  </si>
  <si>
    <t>Romania -&gt; Serbia (RO-RS)</t>
  </si>
  <si>
    <t>02-08.04.2022</t>
  </si>
  <si>
    <t>18-30.04.2022</t>
  </si>
  <si>
    <t>Romania -&gt; Ukraine  (RO -UA)</t>
  </si>
  <si>
    <t>Total requested capacity</t>
  </si>
  <si>
    <t>Total allocated capacity</t>
  </si>
  <si>
    <t>Available capacity after the auction</t>
  </si>
  <si>
    <t>Auction Price</t>
  </si>
  <si>
    <t>Auction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</si>
</sst>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0" borderId="20" applyNumberFormat="0" applyAlignment="0" applyProtection="0"/>
    <xf numFmtId="0" fontId="12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6" fillId="19" borderId="24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6" fillId="20" borderId="26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9" fillId="7" borderId="0" applyNumberFormat="0" applyBorder="0" applyAlignment="0" applyProtection="0"/>
    <xf numFmtId="0" fontId="20" fillId="25" borderId="27" applyNumberFormat="0" applyAlignment="0" applyProtection="0"/>
    <xf numFmtId="0" fontId="21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2" fillId="0" borderId="0"/>
    <xf numFmtId="0" fontId="5" fillId="0" borderId="0"/>
    <xf numFmtId="0" fontId="23" fillId="0" borderId="0"/>
    <xf numFmtId="0" fontId="24" fillId="0" borderId="28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20" applyNumberFormat="0" applyAlignment="0" applyProtection="0"/>
    <xf numFmtId="0" fontId="28" fillId="0" borderId="0"/>
  </cellStyleXfs>
  <cellXfs count="15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1" fillId="27" borderId="33" xfId="52" applyFont="1" applyFill="1" applyBorder="1" applyAlignment="1">
      <alignment horizontal="center" vertical="center" wrapText="1"/>
    </xf>
    <xf numFmtId="0" fontId="31" fillId="28" borderId="33" xfId="52" applyFont="1" applyFill="1" applyBorder="1" applyAlignment="1">
      <alignment horizontal="center" vertical="center" wrapText="1"/>
    </xf>
    <xf numFmtId="0" fontId="30" fillId="29" borderId="36" xfId="52" applyFont="1" applyFill="1" applyBorder="1" applyAlignment="1">
      <alignment horizontal="center" vertical="center" wrapText="1"/>
    </xf>
    <xf numFmtId="0" fontId="30" fillId="29" borderId="11" xfId="52" applyFont="1" applyFill="1" applyBorder="1" applyAlignment="1">
      <alignment horizontal="center" vertical="center" wrapText="1"/>
    </xf>
    <xf numFmtId="0" fontId="30" fillId="29" borderId="12" xfId="52" applyFont="1" applyFill="1" applyBorder="1" applyAlignment="1">
      <alignment horizontal="center" vertical="center" wrapText="1"/>
    </xf>
    <xf numFmtId="0" fontId="6" fillId="27" borderId="13" xfId="52" applyNumberFormat="1" applyFont="1" applyFill="1" applyBorder="1" applyAlignment="1">
      <alignment horizontal="center" vertical="center" wrapText="1"/>
    </xf>
    <xf numFmtId="0" fontId="6" fillId="27" borderId="37" xfId="52" applyNumberFormat="1" applyFont="1" applyFill="1" applyBorder="1" applyAlignment="1">
      <alignment horizontal="center" vertical="center" wrapText="1"/>
    </xf>
    <xf numFmtId="0" fontId="6" fillId="27" borderId="40" xfId="52" applyNumberFormat="1" applyFont="1" applyFill="1" applyBorder="1" applyAlignment="1">
      <alignment horizontal="center" vertical="center" wrapText="1"/>
    </xf>
    <xf numFmtId="0" fontId="6" fillId="27" borderId="41" xfId="52" applyFont="1" applyFill="1" applyBorder="1" applyAlignment="1">
      <alignment horizontal="center" vertical="center" wrapText="1"/>
    </xf>
    <xf numFmtId="0" fontId="6" fillId="27" borderId="19" xfId="52" applyNumberFormat="1" applyFont="1" applyFill="1" applyBorder="1" applyAlignment="1">
      <alignment horizontal="center" vertical="center" wrapText="1"/>
    </xf>
    <xf numFmtId="0" fontId="6" fillId="28" borderId="14" xfId="52" applyFont="1" applyFill="1" applyBorder="1" applyAlignment="1">
      <alignment horizontal="center" vertical="center" wrapText="1"/>
    </xf>
    <xf numFmtId="0" fontId="6" fillId="28" borderId="15" xfId="52" applyFont="1" applyFill="1" applyBorder="1" applyAlignment="1">
      <alignment horizontal="center" vertical="center" wrapText="1"/>
    </xf>
    <xf numFmtId="0" fontId="6" fillId="28" borderId="13" xfId="52" applyFont="1" applyFill="1" applyBorder="1" applyAlignment="1">
      <alignment horizontal="center" vertical="center" wrapText="1"/>
    </xf>
    <xf numFmtId="0" fontId="6" fillId="28" borderId="37" xfId="52" applyFont="1" applyFill="1" applyBorder="1" applyAlignment="1">
      <alignment horizontal="center" vertical="center" wrapText="1"/>
    </xf>
    <xf numFmtId="0" fontId="6" fillId="28" borderId="40" xfId="52" applyFont="1" applyFill="1" applyBorder="1" applyAlignment="1">
      <alignment horizontal="center" vertical="center" wrapText="1"/>
    </xf>
    <xf numFmtId="0" fontId="6" fillId="27" borderId="42" xfId="52" applyFont="1" applyFill="1" applyBorder="1" applyAlignment="1">
      <alignment horizontal="center" vertical="center" wrapText="1"/>
    </xf>
    <xf numFmtId="0" fontId="6" fillId="27" borderId="43" xfId="52" applyFont="1" applyFill="1" applyBorder="1" applyAlignment="1">
      <alignment horizontal="center" vertical="center" wrapText="1"/>
    </xf>
    <xf numFmtId="0" fontId="6" fillId="27" borderId="44" xfId="52" applyFont="1" applyFill="1" applyBorder="1" applyAlignment="1">
      <alignment horizontal="center" vertical="center" wrapText="1"/>
    </xf>
    <xf numFmtId="0" fontId="6" fillId="28" borderId="42" xfId="52" applyFont="1" applyFill="1" applyBorder="1" applyAlignment="1">
      <alignment horizontal="center" vertical="center" wrapText="1"/>
    </xf>
    <xf numFmtId="0" fontId="6" fillId="28" borderId="43" xfId="52" applyFont="1" applyFill="1" applyBorder="1" applyAlignment="1">
      <alignment horizontal="center" vertical="center" wrapText="1"/>
    </xf>
    <xf numFmtId="0" fontId="6" fillId="28" borderId="44" xfId="52" applyFont="1" applyFill="1" applyBorder="1" applyAlignment="1">
      <alignment horizontal="center" vertical="center" wrapText="1"/>
    </xf>
    <xf numFmtId="0" fontId="30" fillId="29" borderId="34" xfId="52" applyFont="1" applyFill="1" applyBorder="1" applyAlignment="1">
      <alignment horizontal="center" vertical="center" wrapText="1"/>
    </xf>
    <xf numFmtId="14" fontId="31" fillId="27" borderId="45" xfId="0" applyNumberFormat="1" applyFont="1" applyFill="1" applyBorder="1" applyAlignment="1">
      <alignment horizontal="center" vertical="center" wrapText="1"/>
    </xf>
    <xf numFmtId="0" fontId="31" fillId="27" borderId="46" xfId="0" applyFont="1" applyFill="1" applyBorder="1" applyAlignment="1">
      <alignment horizontal="center" vertical="center" wrapText="1"/>
    </xf>
    <xf numFmtId="0" fontId="31" fillId="27" borderId="47" xfId="0" applyFont="1" applyFill="1" applyBorder="1" applyAlignment="1">
      <alignment horizontal="center" vertical="center" wrapText="1"/>
    </xf>
    <xf numFmtId="0" fontId="31" fillId="27" borderId="35" xfId="0" applyFont="1" applyFill="1" applyBorder="1" applyAlignment="1">
      <alignment horizontal="center" vertical="center" wrapText="1"/>
    </xf>
    <xf numFmtId="14" fontId="31" fillId="28" borderId="45" xfId="0" applyNumberFormat="1" applyFont="1" applyFill="1" applyBorder="1" applyAlignment="1">
      <alignment horizontal="center" vertical="center" wrapText="1"/>
    </xf>
    <xf numFmtId="14" fontId="31" fillId="28" borderId="46" xfId="0" applyNumberFormat="1" applyFont="1" applyFill="1" applyBorder="1" applyAlignment="1">
      <alignment horizontal="center" vertical="center" wrapText="1"/>
    </xf>
    <xf numFmtId="14" fontId="31" fillId="28" borderId="47" xfId="0" applyNumberFormat="1" applyFont="1" applyFill="1" applyBorder="1" applyAlignment="1">
      <alignment horizontal="center" vertical="center" wrapText="1"/>
    </xf>
    <xf numFmtId="0" fontId="31" fillId="28" borderId="32" xfId="0" applyFont="1" applyFill="1" applyBorder="1" applyAlignment="1">
      <alignment horizontal="center" vertical="center" wrapText="1"/>
    </xf>
    <xf numFmtId="0" fontId="2" fillId="32" borderId="10" xfId="46" applyFont="1" applyFill="1" applyBorder="1" applyAlignment="1">
      <alignment horizontal="center" vertical="center" wrapText="1"/>
    </xf>
    <xf numFmtId="0" fontId="2" fillId="33" borderId="11" xfId="46" applyFont="1" applyFill="1" applyBorder="1" applyAlignment="1">
      <alignment horizontal="center" vertical="center" wrapText="1"/>
    </xf>
    <xf numFmtId="0" fontId="2" fillId="34" borderId="11" xfId="46" applyFont="1" applyFill="1" applyBorder="1" applyAlignment="1">
      <alignment horizontal="center" vertical="center" wrapText="1"/>
    </xf>
    <xf numFmtId="0" fontId="2" fillId="35" borderId="11" xfId="57" applyFont="1" applyFill="1" applyBorder="1" applyAlignment="1">
      <alignment vertical="center" wrapText="1"/>
    </xf>
    <xf numFmtId="0" fontId="2" fillId="35" borderId="12" xfId="57" applyFont="1" applyFill="1" applyBorder="1" applyAlignment="1">
      <alignment vertical="center" wrapText="1"/>
    </xf>
    <xf numFmtId="0" fontId="35" fillId="0" borderId="48" xfId="57" applyFont="1" applyBorder="1" applyAlignment="1">
      <alignment horizontal="center" vertical="center"/>
    </xf>
    <xf numFmtId="0" fontId="35" fillId="0" borderId="37" xfId="57" applyFont="1" applyBorder="1" applyAlignment="1">
      <alignment horizontal="center" vertical="center"/>
    </xf>
    <xf numFmtId="43" fontId="35" fillId="0" borderId="37" xfId="1" applyFont="1" applyBorder="1" applyAlignment="1">
      <alignment horizontal="center" vertical="center"/>
    </xf>
    <xf numFmtId="43" fontId="35" fillId="0" borderId="38" xfId="1" applyFont="1" applyBorder="1" applyAlignment="1">
      <alignment horizontal="center" vertical="center"/>
    </xf>
    <xf numFmtId="0" fontId="35" fillId="0" borderId="49" xfId="57" applyFont="1" applyBorder="1" applyAlignment="1">
      <alignment horizontal="center" vertical="center"/>
    </xf>
    <xf numFmtId="0" fontId="35" fillId="0" borderId="13" xfId="57" applyFont="1" applyBorder="1" applyAlignment="1">
      <alignment horizontal="center" vertical="center"/>
    </xf>
    <xf numFmtId="43" fontId="35" fillId="0" borderId="13" xfId="1" applyFont="1" applyBorder="1" applyAlignment="1">
      <alignment horizontal="center" vertical="center"/>
    </xf>
    <xf numFmtId="43" fontId="35" fillId="0" borderId="39" xfId="1" applyFont="1" applyBorder="1" applyAlignment="1">
      <alignment horizontal="center" vertical="center"/>
    </xf>
    <xf numFmtId="0" fontId="35" fillId="0" borderId="50" xfId="57" applyFont="1" applyBorder="1" applyAlignment="1">
      <alignment horizontal="center" vertical="center"/>
    </xf>
    <xf numFmtId="43" fontId="35" fillId="0" borderId="29" xfId="1" applyFont="1" applyBorder="1" applyAlignment="1">
      <alignment horizontal="center" vertical="center"/>
    </xf>
    <xf numFmtId="43" fontId="6" fillId="0" borderId="0" xfId="0" applyNumberFormat="1" applyFont="1"/>
    <xf numFmtId="0" fontId="30" fillId="30" borderId="51" xfId="52" applyFont="1" applyFill="1" applyBorder="1" applyAlignment="1">
      <alignment horizontal="center" vertical="center" wrapText="1"/>
    </xf>
    <xf numFmtId="0" fontId="30" fillId="30" borderId="52" xfId="52" applyFont="1" applyFill="1" applyBorder="1" applyAlignment="1">
      <alignment horizontal="center" vertical="center" wrapText="1"/>
    </xf>
    <xf numFmtId="0" fontId="30" fillId="30" borderId="53" xfId="52" applyFont="1" applyFill="1" applyBorder="1" applyAlignment="1">
      <alignment horizontal="center" vertical="center" wrapText="1"/>
    </xf>
    <xf numFmtId="0" fontId="30" fillId="30" borderId="31" xfId="52" applyFont="1" applyFill="1" applyBorder="1" applyAlignment="1">
      <alignment horizontal="center" vertical="center" wrapText="1"/>
    </xf>
    <xf numFmtId="0" fontId="35" fillId="0" borderId="4" xfId="57" applyFont="1" applyBorder="1" applyAlignment="1">
      <alignment horizontal="center" vertical="center"/>
    </xf>
    <xf numFmtId="0" fontId="35" fillId="0" borderId="5" xfId="57" applyFont="1" applyBorder="1" applyAlignment="1">
      <alignment horizontal="center" vertical="center"/>
    </xf>
    <xf numFmtId="43" fontId="35" fillId="0" borderId="5" xfId="1" applyFont="1" applyBorder="1" applyAlignment="1">
      <alignment horizontal="center" vertical="center"/>
    </xf>
    <xf numFmtId="43" fontId="35" fillId="0" borderId="6" xfId="1" applyFont="1" applyBorder="1" applyAlignment="1">
      <alignment horizontal="center" vertical="center"/>
    </xf>
    <xf numFmtId="0" fontId="30" fillId="28" borderId="51" xfId="52" applyFont="1" applyFill="1" applyBorder="1" applyAlignment="1">
      <alignment horizontal="center" vertical="center" wrapText="1"/>
    </xf>
    <xf numFmtId="0" fontId="30" fillId="28" borderId="52" xfId="52" applyFont="1" applyFill="1" applyBorder="1" applyAlignment="1">
      <alignment horizontal="center" vertical="center" wrapText="1"/>
    </xf>
    <xf numFmtId="0" fontId="30" fillId="28" borderId="53" xfId="52" applyFont="1" applyFill="1" applyBorder="1" applyAlignment="1">
      <alignment horizontal="center" vertical="center" wrapText="1"/>
    </xf>
    <xf numFmtId="0" fontId="35" fillId="0" borderId="10" xfId="57" applyFont="1" applyBorder="1" applyAlignment="1">
      <alignment horizontal="center" vertical="center"/>
    </xf>
    <xf numFmtId="0" fontId="35" fillId="0" borderId="11" xfId="57" applyFont="1" applyBorder="1" applyAlignment="1">
      <alignment horizontal="center" vertical="center"/>
    </xf>
    <xf numFmtId="43" fontId="35" fillId="0" borderId="11" xfId="1" applyFont="1" applyBorder="1" applyAlignment="1">
      <alignment horizontal="center" vertical="center"/>
    </xf>
    <xf numFmtId="43" fontId="35" fillId="0" borderId="12" xfId="1" applyFont="1" applyBorder="1" applyAlignment="1">
      <alignment horizontal="center" vertical="center"/>
    </xf>
    <xf numFmtId="0" fontId="35" fillId="0" borderId="13" xfId="57" applyFont="1" applyFill="1" applyBorder="1" applyAlignment="1">
      <alignment horizontal="center" vertical="center"/>
    </xf>
    <xf numFmtId="43" fontId="35" fillId="0" borderId="13" xfId="1" applyFont="1" applyFill="1" applyBorder="1" applyAlignment="1">
      <alignment horizontal="center" vertical="center"/>
    </xf>
    <xf numFmtId="0" fontId="35" fillId="0" borderId="49" xfId="57" applyFont="1" applyFill="1" applyBorder="1" applyAlignment="1">
      <alignment horizontal="center" vertical="center"/>
    </xf>
    <xf numFmtId="0" fontId="30" fillId="28" borderId="54" xfId="52" applyFont="1" applyFill="1" applyBorder="1" applyAlignment="1">
      <alignment horizontal="center" vertical="center" wrapText="1"/>
    </xf>
    <xf numFmtId="0" fontId="35" fillId="0" borderId="4" xfId="57" applyFont="1" applyFill="1" applyBorder="1" applyAlignment="1">
      <alignment horizontal="center" vertical="center"/>
    </xf>
    <xf numFmtId="0" fontId="35" fillId="0" borderId="5" xfId="57" applyFont="1" applyFill="1" applyBorder="1" applyAlignment="1">
      <alignment horizontal="center" vertical="center"/>
    </xf>
    <xf numFmtId="43" fontId="35" fillId="0" borderId="5" xfId="1" applyFont="1" applyFill="1" applyBorder="1" applyAlignment="1">
      <alignment horizontal="center" vertical="center"/>
    </xf>
    <xf numFmtId="0" fontId="35" fillId="0" borderId="30" xfId="57" applyFont="1" applyFill="1" applyBorder="1" applyAlignment="1">
      <alignment horizontal="center" vertical="center"/>
    </xf>
    <xf numFmtId="0" fontId="35" fillId="0" borderId="50" xfId="57" applyFont="1" applyFill="1" applyBorder="1" applyAlignment="1">
      <alignment horizontal="center" vertical="center"/>
    </xf>
    <xf numFmtId="43" fontId="35" fillId="0" borderId="50" xfId="1" applyFont="1" applyFill="1" applyBorder="1" applyAlignment="1">
      <alignment horizontal="center" vertical="center"/>
    </xf>
    <xf numFmtId="0" fontId="6" fillId="36" borderId="49" xfId="52" applyFont="1" applyFill="1" applyBorder="1" applyAlignment="1">
      <alignment horizontal="center" vertical="center" wrapText="1"/>
    </xf>
    <xf numFmtId="0" fontId="6" fillId="36" borderId="13" xfId="52" applyFont="1" applyFill="1" applyBorder="1" applyAlignment="1">
      <alignment horizontal="center" vertical="center" wrapText="1"/>
    </xf>
    <xf numFmtId="0" fontId="35" fillId="36" borderId="13" xfId="57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1" fillId="31" borderId="34" xfId="52" applyFont="1" applyFill="1" applyBorder="1" applyAlignment="1">
      <alignment horizontal="center" vertical="center" textRotation="90" wrapText="1"/>
    </xf>
    <xf numFmtId="0" fontId="31" fillId="31" borderId="35" xfId="52" applyFont="1" applyFill="1" applyBorder="1" applyAlignment="1">
      <alignment horizontal="center" vertical="center" textRotation="90" wrapText="1"/>
    </xf>
    <xf numFmtId="0" fontId="31" fillId="31" borderId="32" xfId="52" applyFont="1" applyFill="1" applyBorder="1" applyAlignment="1">
      <alignment horizontal="center" vertical="center" textRotation="90" wrapText="1"/>
    </xf>
    <xf numFmtId="0" fontId="31" fillId="2" borderId="34" xfId="52" applyFont="1" applyFill="1" applyBorder="1" applyAlignment="1">
      <alignment horizontal="center" vertical="center" textRotation="90" wrapText="1"/>
    </xf>
    <xf numFmtId="0" fontId="31" fillId="2" borderId="35" xfId="52" applyFont="1" applyFill="1" applyBorder="1" applyAlignment="1">
      <alignment horizontal="center" vertical="center" textRotation="90" wrapText="1"/>
    </xf>
    <xf numFmtId="0" fontId="31" fillId="2" borderId="32" xfId="52" applyFont="1" applyFill="1" applyBorder="1" applyAlignment="1">
      <alignment horizontal="center" vertical="center" textRotation="90" wrapText="1"/>
    </xf>
    <xf numFmtId="17" fontId="33" fillId="0" borderId="0" xfId="52" quotePrefix="1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center" vertical="center"/>
    </xf>
    <xf numFmtId="0" fontId="32" fillId="0" borderId="31" xfId="52" applyFont="1" applyBorder="1" applyAlignment="1">
      <alignment horizontal="center" vertical="center"/>
    </xf>
    <xf numFmtId="0" fontId="32" fillId="0" borderId="0" xfId="52" applyFont="1" applyBorder="1" applyAlignment="1">
      <alignment horizontal="center" vertical="center"/>
    </xf>
    <xf numFmtId="0" fontId="2" fillId="29" borderId="30" xfId="52" applyFont="1" applyFill="1" applyBorder="1" applyAlignment="1">
      <alignment horizontal="center" vertical="center" wrapText="1"/>
    </xf>
    <xf numFmtId="0" fontId="2" fillId="29" borderId="29" xfId="52" applyFont="1" applyFill="1" applyBorder="1" applyAlignment="1">
      <alignment horizontal="center" vertical="center" wrapText="1"/>
    </xf>
    <xf numFmtId="0" fontId="31" fillId="27" borderId="34" xfId="52" applyFont="1" applyFill="1" applyBorder="1" applyAlignment="1">
      <alignment horizontal="center" vertical="center" wrapText="1"/>
    </xf>
    <xf numFmtId="0" fontId="31" fillId="27" borderId="35" xfId="52" applyFont="1" applyFill="1" applyBorder="1" applyAlignment="1">
      <alignment horizontal="center" vertical="center" wrapText="1"/>
    </xf>
    <xf numFmtId="0" fontId="31" fillId="27" borderId="32" xfId="52" applyFont="1" applyFill="1" applyBorder="1" applyAlignment="1">
      <alignment horizontal="center" vertical="center" wrapText="1"/>
    </xf>
    <xf numFmtId="0" fontId="31" fillId="28" borderId="34" xfId="52" applyFont="1" applyFill="1" applyBorder="1" applyAlignment="1">
      <alignment horizontal="center" vertical="center" wrapText="1"/>
    </xf>
    <xf numFmtId="0" fontId="31" fillId="28" borderId="35" xfId="52" applyFont="1" applyFill="1" applyBorder="1" applyAlignment="1">
      <alignment horizontal="center" vertical="center" wrapText="1"/>
    </xf>
    <xf numFmtId="0" fontId="31" fillId="28" borderId="32" xfId="52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4" fontId="2" fillId="0" borderId="39" xfId="0" applyNumberFormat="1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4" fontId="2" fillId="0" borderId="52" xfId="0" applyNumberFormat="1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7" fillId="0" borderId="63" xfId="0" applyNumberFormat="1" applyFont="1" applyFill="1" applyBorder="1" applyAlignment="1">
      <alignment horizontal="center" vertical="center" wrapText="1"/>
    </xf>
    <xf numFmtId="49" fontId="7" fillId="0" borderId="64" xfId="0" applyNumberFormat="1" applyFont="1" applyFill="1" applyBorder="1" applyAlignment="1">
      <alignment horizontal="center" vertical="center" wrapText="1"/>
    </xf>
    <xf numFmtId="1" fontId="7" fillId="0" borderId="50" xfId="0" applyNumberFormat="1" applyFont="1" applyFill="1" applyBorder="1" applyAlignment="1">
      <alignment horizontal="center" vertical="center" wrapText="1"/>
    </xf>
    <xf numFmtId="4" fontId="8" fillId="0" borderId="29" xfId="0" applyNumberFormat="1" applyFont="1" applyFill="1" applyBorder="1" applyAlignment="1">
      <alignment horizontal="center" wrapText="1"/>
    </xf>
    <xf numFmtId="49" fontId="7" fillId="0" borderId="65" xfId="0" applyNumberFormat="1" applyFont="1" applyFill="1" applyBorder="1" applyAlignment="1">
      <alignment horizontal="center" vertical="center" wrapText="1"/>
    </xf>
    <xf numFmtId="4" fontId="8" fillId="0" borderId="66" xfId="0" applyNumberFormat="1" applyFont="1" applyFill="1" applyBorder="1" applyAlignment="1">
      <alignment horizontal="center" wrapText="1"/>
    </xf>
    <xf numFmtId="4" fontId="2" fillId="0" borderId="55" xfId="0" applyNumberFormat="1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50" xfId="0" applyNumberFormat="1" applyFont="1" applyFill="1" applyBorder="1" applyAlignment="1">
      <alignment horizontal="center" vertical="center" wrapText="1"/>
    </xf>
  </cellXfs>
  <cellStyles count="58">
    <cellStyle name="20% - 1. jelölőszín" xfId="2"/>
    <cellStyle name="20% - 2. jelölőszín" xfId="3"/>
    <cellStyle name="20% - 3. jelölőszín" xfId="4"/>
    <cellStyle name="20% - 4. jelölőszín" xfId="5"/>
    <cellStyle name="20% - 5. jelölőszín" xfId="6"/>
    <cellStyle name="20% - 6. jelölőszín" xfId="7"/>
    <cellStyle name="40% - 1. jelölőszín" xfId="8"/>
    <cellStyle name="40% - 2. jelölőszín" xfId="9"/>
    <cellStyle name="40% - 3. jelölőszín" xfId="10"/>
    <cellStyle name="40% - 4. jelölőszín" xfId="11"/>
    <cellStyle name="40% - 5. jelölőszín" xfId="12"/>
    <cellStyle name="40% - 6. jelölőszín" xfId="13"/>
    <cellStyle name="60% - 1. jelölőszín" xfId="14"/>
    <cellStyle name="60% - 2. jelölőszín" xfId="15"/>
    <cellStyle name="60% - 3. jelölőszín" xfId="16"/>
    <cellStyle name="60% - 4. jelölőszín" xfId="17"/>
    <cellStyle name="60% - 5. jelölőszín" xfId="18"/>
    <cellStyle name="60% - 6. jelölőszín" xfId="19"/>
    <cellStyle name="Bevitel" xfId="20"/>
    <cellStyle name="Cím" xfId="21"/>
    <cellStyle name="Címsor 1" xfId="22"/>
    <cellStyle name="Címsor 2" xfId="23"/>
    <cellStyle name="Címsor 3" xfId="24"/>
    <cellStyle name="Címsor 4" xfId="25"/>
    <cellStyle name="Comma" xfId="1" builtinId="3"/>
    <cellStyle name="Ellenőrzőcella" xfId="26"/>
    <cellStyle name="Figyelmeztetés" xfId="27"/>
    <cellStyle name="Hivatkozott cella" xfId="28"/>
    <cellStyle name="Jegyzet" xfId="29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/>
    <cellStyle name="Kimenet" xfId="37"/>
    <cellStyle name="Magyarázó szöveg" xfId="38"/>
    <cellStyle name="Normal" xfId="0" builtinId="0"/>
    <cellStyle name="Normal 2" xfId="39"/>
    <cellStyle name="Normal 3" xfId="40"/>
    <cellStyle name="Normal 3 2" xfId="41"/>
    <cellStyle name="Normal 3 3" xfId="42"/>
    <cellStyle name="Normal 3 3 2" xfId="43"/>
    <cellStyle name="Normal 3 4" xfId="44"/>
    <cellStyle name="Normal 4" xfId="45"/>
    <cellStyle name="Normal 4 2" xfId="46"/>
    <cellStyle name="Normal 5" xfId="47"/>
    <cellStyle name="Normal 5 2" xfId="48"/>
    <cellStyle name="Normal 6" xfId="49"/>
    <cellStyle name="Normal 7" xfId="50"/>
    <cellStyle name="Normal 8" xfId="51"/>
    <cellStyle name="Normal 9" xfId="57"/>
    <cellStyle name="Normal_Sheet1" xfId="52"/>
    <cellStyle name="Összesen" xfId="53"/>
    <cellStyle name="Rossz" xfId="54"/>
    <cellStyle name="Semleges" xfId="55"/>
    <cellStyle name="Számítás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33"/>
  <sheetViews>
    <sheetView tabSelected="1" zoomScale="70" zoomScaleNormal="70" workbookViewId="0">
      <pane ySplit="1" topLeftCell="A2" activePane="bottomLeft" state="frozen"/>
      <selection pane="bottomLeft" activeCell="E36" sqref="E36"/>
    </sheetView>
  </sheetViews>
  <sheetFormatPr defaultRowHeight="12.75" x14ac:dyDescent="0.2"/>
  <cols>
    <col min="1" max="120" width="20.7109375" customWidth="1"/>
  </cols>
  <sheetData>
    <row r="1" spans="1:36" ht="35.1" customHeight="1" x14ac:dyDescent="0.2">
      <c r="A1" s="94" t="s">
        <v>7</v>
      </c>
      <c r="B1" s="95"/>
      <c r="C1" s="95"/>
      <c r="D1" s="96"/>
      <c r="E1" s="94" t="s">
        <v>8</v>
      </c>
      <c r="F1" s="95"/>
      <c r="G1" s="95"/>
      <c r="H1" s="95"/>
      <c r="I1" s="136" t="s">
        <v>9</v>
      </c>
      <c r="J1" s="137"/>
      <c r="K1" s="137"/>
      <c r="L1" s="138"/>
      <c r="M1" s="95" t="s">
        <v>10</v>
      </c>
      <c r="N1" s="95"/>
      <c r="O1" s="95"/>
      <c r="P1" s="95"/>
      <c r="Q1" s="136" t="s">
        <v>11</v>
      </c>
      <c r="R1" s="137"/>
      <c r="S1" s="137"/>
      <c r="T1" s="138"/>
      <c r="U1" s="95" t="s">
        <v>12</v>
      </c>
      <c r="V1" s="95"/>
      <c r="W1" s="95"/>
      <c r="X1" s="95"/>
      <c r="Y1" s="136" t="s">
        <v>13</v>
      </c>
      <c r="Z1" s="137"/>
      <c r="AA1" s="137"/>
      <c r="AB1" s="138"/>
      <c r="AC1" s="95" t="s">
        <v>14</v>
      </c>
      <c r="AD1" s="95"/>
      <c r="AE1" s="95"/>
      <c r="AF1" s="95"/>
      <c r="AG1" s="136" t="s">
        <v>15</v>
      </c>
      <c r="AH1" s="137"/>
      <c r="AI1" s="137"/>
      <c r="AJ1" s="138"/>
    </row>
    <row r="2" spans="1:36" ht="13.5" thickBot="1" x14ac:dyDescent="0.25">
      <c r="A2" s="92" t="s">
        <v>16</v>
      </c>
      <c r="B2" s="93"/>
      <c r="C2" s="1" t="s">
        <v>17</v>
      </c>
      <c r="D2" s="2" t="s">
        <v>18</v>
      </c>
      <c r="E2" s="92" t="s">
        <v>16</v>
      </c>
      <c r="F2" s="93"/>
      <c r="G2" s="1" t="s">
        <v>17</v>
      </c>
      <c r="H2" s="129" t="s">
        <v>18</v>
      </c>
      <c r="I2" s="92" t="s">
        <v>16</v>
      </c>
      <c r="J2" s="93"/>
      <c r="K2" s="1" t="s">
        <v>17</v>
      </c>
      <c r="L2" s="2" t="s">
        <v>18</v>
      </c>
      <c r="M2" s="134" t="s">
        <v>16</v>
      </c>
      <c r="N2" s="93"/>
      <c r="O2" s="1" t="s">
        <v>17</v>
      </c>
      <c r="P2" s="129" t="s">
        <v>18</v>
      </c>
      <c r="Q2" s="92" t="s">
        <v>16</v>
      </c>
      <c r="R2" s="93"/>
      <c r="S2" s="1" t="s">
        <v>17</v>
      </c>
      <c r="T2" s="2" t="s">
        <v>18</v>
      </c>
      <c r="U2" s="134" t="s">
        <v>16</v>
      </c>
      <c r="V2" s="93"/>
      <c r="W2" s="1" t="s">
        <v>17</v>
      </c>
      <c r="X2" s="129" t="s">
        <v>18</v>
      </c>
      <c r="Y2" s="92" t="s">
        <v>16</v>
      </c>
      <c r="Z2" s="93"/>
      <c r="AA2" s="1" t="s">
        <v>17</v>
      </c>
      <c r="AB2" s="2" t="s">
        <v>18</v>
      </c>
      <c r="AC2" s="134" t="s">
        <v>16</v>
      </c>
      <c r="AD2" s="93"/>
      <c r="AE2" s="1" t="s">
        <v>17</v>
      </c>
      <c r="AF2" s="129" t="s">
        <v>18</v>
      </c>
      <c r="AG2" s="92" t="s">
        <v>16</v>
      </c>
      <c r="AH2" s="93"/>
      <c r="AI2" s="1" t="s">
        <v>17</v>
      </c>
      <c r="AJ2" s="2" t="s">
        <v>18</v>
      </c>
    </row>
    <row r="3" spans="1:36" ht="14.25" thickTop="1" thickBot="1" x14ac:dyDescent="0.25">
      <c r="A3" s="3" t="s">
        <v>19</v>
      </c>
      <c r="B3" s="4" t="s">
        <v>20</v>
      </c>
      <c r="C3" s="5" t="s">
        <v>21</v>
      </c>
      <c r="D3" s="6" t="s">
        <v>22</v>
      </c>
      <c r="E3" s="3" t="s">
        <v>19</v>
      </c>
      <c r="F3" s="4" t="s">
        <v>20</v>
      </c>
      <c r="G3" s="5" t="s">
        <v>21</v>
      </c>
      <c r="H3" s="130" t="s">
        <v>22</v>
      </c>
      <c r="I3" s="3" t="s">
        <v>19</v>
      </c>
      <c r="J3" s="4" t="s">
        <v>20</v>
      </c>
      <c r="K3" s="5" t="s">
        <v>21</v>
      </c>
      <c r="L3" s="6" t="s">
        <v>22</v>
      </c>
      <c r="M3" s="135" t="s">
        <v>19</v>
      </c>
      <c r="N3" s="4" t="s">
        <v>20</v>
      </c>
      <c r="O3" s="5" t="s">
        <v>21</v>
      </c>
      <c r="P3" s="130" t="s">
        <v>22</v>
      </c>
      <c r="Q3" s="3" t="s">
        <v>19</v>
      </c>
      <c r="R3" s="4" t="s">
        <v>20</v>
      </c>
      <c r="S3" s="5" t="s">
        <v>21</v>
      </c>
      <c r="T3" s="6" t="s">
        <v>22</v>
      </c>
      <c r="U3" s="135" t="s">
        <v>19</v>
      </c>
      <c r="V3" s="4" t="s">
        <v>20</v>
      </c>
      <c r="W3" s="5" t="s">
        <v>21</v>
      </c>
      <c r="X3" s="130" t="s">
        <v>22</v>
      </c>
      <c r="Y3" s="3" t="s">
        <v>19</v>
      </c>
      <c r="Z3" s="4" t="s">
        <v>20</v>
      </c>
      <c r="AA3" s="5" t="s">
        <v>21</v>
      </c>
      <c r="AB3" s="6" t="s">
        <v>22</v>
      </c>
      <c r="AC3" s="135" t="s">
        <v>19</v>
      </c>
      <c r="AD3" s="4" t="s">
        <v>20</v>
      </c>
      <c r="AE3" s="5" t="s">
        <v>21</v>
      </c>
      <c r="AF3" s="130" t="s">
        <v>22</v>
      </c>
      <c r="AG3" s="3" t="s">
        <v>19</v>
      </c>
      <c r="AH3" s="4" t="s">
        <v>20</v>
      </c>
      <c r="AI3" s="5" t="s">
        <v>21</v>
      </c>
      <c r="AJ3" s="6" t="s">
        <v>22</v>
      </c>
    </row>
    <row r="4" spans="1:36" ht="13.5" thickBot="1" x14ac:dyDescent="0.25">
      <c r="A4" s="7" t="s">
        <v>23</v>
      </c>
      <c r="B4" s="8" t="s">
        <v>24</v>
      </c>
      <c r="C4" s="90" t="s">
        <v>25</v>
      </c>
      <c r="D4" s="91"/>
      <c r="E4" s="7" t="s">
        <v>23</v>
      </c>
      <c r="F4" s="8" t="s">
        <v>24</v>
      </c>
      <c r="G4" s="90" t="s">
        <v>26</v>
      </c>
      <c r="H4" s="88"/>
      <c r="I4" s="7" t="s">
        <v>23</v>
      </c>
      <c r="J4" s="8" t="s">
        <v>24</v>
      </c>
      <c r="K4" s="90" t="s">
        <v>25</v>
      </c>
      <c r="L4" s="91"/>
      <c r="M4" s="117" t="s">
        <v>23</v>
      </c>
      <c r="N4" s="8" t="s">
        <v>24</v>
      </c>
      <c r="O4" s="90" t="s">
        <v>27</v>
      </c>
      <c r="P4" s="88"/>
      <c r="Q4" s="7" t="s">
        <v>23</v>
      </c>
      <c r="R4" s="8" t="s">
        <v>24</v>
      </c>
      <c r="S4" s="90" t="s">
        <v>26</v>
      </c>
      <c r="T4" s="91"/>
      <c r="U4" s="117" t="s">
        <v>23</v>
      </c>
      <c r="V4" s="8" t="s">
        <v>24</v>
      </c>
      <c r="W4" s="90" t="s">
        <v>27</v>
      </c>
      <c r="X4" s="88"/>
      <c r="Y4" s="7" t="s">
        <v>23</v>
      </c>
      <c r="Z4" s="8" t="s">
        <v>24</v>
      </c>
      <c r="AA4" s="90" t="s">
        <v>27</v>
      </c>
      <c r="AB4" s="91"/>
      <c r="AC4" s="117" t="s">
        <v>23</v>
      </c>
      <c r="AD4" s="8" t="s">
        <v>24</v>
      </c>
      <c r="AE4" s="90" t="s">
        <v>28</v>
      </c>
      <c r="AF4" s="88"/>
      <c r="AG4" s="7" t="s">
        <v>23</v>
      </c>
      <c r="AH4" s="8" t="s">
        <v>24</v>
      </c>
      <c r="AI4" s="90" t="s">
        <v>27</v>
      </c>
      <c r="AJ4" s="91"/>
    </row>
    <row r="5" spans="1:36" x14ac:dyDescent="0.2">
      <c r="A5" s="120" t="s">
        <v>29</v>
      </c>
      <c r="B5" s="121" t="s">
        <v>30</v>
      </c>
      <c r="C5" s="121">
        <v>20</v>
      </c>
      <c r="D5" s="122"/>
      <c r="E5" s="115" t="s">
        <v>29</v>
      </c>
      <c r="F5" s="9" t="s">
        <v>30</v>
      </c>
      <c r="G5" s="9">
        <v>20</v>
      </c>
      <c r="H5" s="131"/>
      <c r="I5" s="125" t="s">
        <v>29</v>
      </c>
      <c r="J5" s="9" t="s">
        <v>30</v>
      </c>
      <c r="K5" s="9">
        <v>20</v>
      </c>
      <c r="L5" s="124"/>
      <c r="M5" s="115" t="s">
        <v>29</v>
      </c>
      <c r="N5" s="9" t="s">
        <v>30</v>
      </c>
      <c r="O5" s="9">
        <v>20</v>
      </c>
      <c r="P5" s="131"/>
      <c r="Q5" s="125" t="s">
        <v>29</v>
      </c>
      <c r="R5" s="9" t="s">
        <v>30</v>
      </c>
      <c r="S5" s="9">
        <v>20</v>
      </c>
      <c r="T5" s="124"/>
      <c r="U5" s="115" t="s">
        <v>29</v>
      </c>
      <c r="V5" s="9" t="s">
        <v>30</v>
      </c>
      <c r="W5" s="9">
        <v>1</v>
      </c>
      <c r="X5" s="131"/>
      <c r="Y5" s="125" t="s">
        <v>29</v>
      </c>
      <c r="Z5" s="9" t="s">
        <v>30</v>
      </c>
      <c r="AA5" s="9">
        <v>1</v>
      </c>
      <c r="AB5" s="124"/>
      <c r="AC5" s="115" t="s">
        <v>29</v>
      </c>
      <c r="AD5" s="9" t="s">
        <v>30</v>
      </c>
      <c r="AE5" s="9">
        <v>16</v>
      </c>
      <c r="AF5" s="131"/>
      <c r="AG5" s="123" t="s">
        <v>29</v>
      </c>
      <c r="AH5" s="10" t="s">
        <v>30</v>
      </c>
      <c r="AI5" s="10">
        <v>0</v>
      </c>
      <c r="AJ5" s="124"/>
    </row>
    <row r="6" spans="1:36" ht="25.5" x14ac:dyDescent="0.2">
      <c r="A6" s="123" t="s">
        <v>31</v>
      </c>
      <c r="B6" s="10" t="s">
        <v>32</v>
      </c>
      <c r="C6" s="10">
        <v>0</v>
      </c>
      <c r="D6" s="124"/>
      <c r="E6" s="115" t="s">
        <v>31</v>
      </c>
      <c r="F6" s="9" t="s">
        <v>32</v>
      </c>
      <c r="G6" s="9">
        <v>99</v>
      </c>
      <c r="H6" s="131"/>
      <c r="I6" s="125" t="s">
        <v>31</v>
      </c>
      <c r="J6" s="9" t="s">
        <v>32</v>
      </c>
      <c r="K6" s="9">
        <v>26</v>
      </c>
      <c r="L6" s="124"/>
      <c r="M6" s="115" t="s">
        <v>31</v>
      </c>
      <c r="N6" s="9" t="s">
        <v>32</v>
      </c>
      <c r="O6" s="9">
        <v>2</v>
      </c>
      <c r="P6" s="131"/>
      <c r="Q6" s="125" t="s">
        <v>31</v>
      </c>
      <c r="R6" s="9" t="s">
        <v>32</v>
      </c>
      <c r="S6" s="9">
        <v>64</v>
      </c>
      <c r="T6" s="124"/>
      <c r="U6" s="115" t="s">
        <v>31</v>
      </c>
      <c r="V6" s="9" t="s">
        <v>32</v>
      </c>
      <c r="W6" s="9">
        <v>39</v>
      </c>
      <c r="X6" s="131"/>
      <c r="Y6" s="125" t="s">
        <v>31</v>
      </c>
      <c r="Z6" s="9" t="s">
        <v>32</v>
      </c>
      <c r="AA6" s="9">
        <v>39</v>
      </c>
      <c r="AB6" s="124"/>
      <c r="AC6" s="115" t="s">
        <v>31</v>
      </c>
      <c r="AD6" s="9" t="s">
        <v>32</v>
      </c>
      <c r="AE6" s="9">
        <v>79</v>
      </c>
      <c r="AF6" s="131"/>
      <c r="AG6" s="125" t="s">
        <v>31</v>
      </c>
      <c r="AH6" s="9" t="s">
        <v>32</v>
      </c>
      <c r="AI6" s="9">
        <v>59</v>
      </c>
      <c r="AJ6" s="124"/>
    </row>
    <row r="7" spans="1:36" x14ac:dyDescent="0.2">
      <c r="A7" s="125" t="s">
        <v>33</v>
      </c>
      <c r="B7" s="9" t="s">
        <v>34</v>
      </c>
      <c r="C7" s="9">
        <v>108</v>
      </c>
      <c r="D7" s="124"/>
      <c r="E7" s="115" t="s">
        <v>33</v>
      </c>
      <c r="F7" s="9" t="s">
        <v>34</v>
      </c>
      <c r="G7" s="9">
        <v>96</v>
      </c>
      <c r="H7" s="131"/>
      <c r="I7" s="125" t="s">
        <v>33</v>
      </c>
      <c r="J7" s="9" t="s">
        <v>34</v>
      </c>
      <c r="K7" s="9">
        <v>64</v>
      </c>
      <c r="L7" s="124"/>
      <c r="M7" s="115" t="s">
        <v>33</v>
      </c>
      <c r="N7" s="9" t="s">
        <v>34</v>
      </c>
      <c r="O7" s="9">
        <v>48</v>
      </c>
      <c r="P7" s="131"/>
      <c r="Q7" s="125" t="s">
        <v>33</v>
      </c>
      <c r="R7" s="9" t="s">
        <v>34</v>
      </c>
      <c r="S7" s="9">
        <v>120</v>
      </c>
      <c r="T7" s="124"/>
      <c r="U7" s="115" t="s">
        <v>33</v>
      </c>
      <c r="V7" s="9" t="s">
        <v>34</v>
      </c>
      <c r="W7" s="9">
        <v>55</v>
      </c>
      <c r="X7" s="131"/>
      <c r="Y7" s="125" t="s">
        <v>33</v>
      </c>
      <c r="Z7" s="9" t="s">
        <v>34</v>
      </c>
      <c r="AA7" s="9">
        <v>55</v>
      </c>
      <c r="AB7" s="124"/>
      <c r="AC7" s="115" t="s">
        <v>33</v>
      </c>
      <c r="AD7" s="9" t="s">
        <v>34</v>
      </c>
      <c r="AE7" s="9">
        <v>80</v>
      </c>
      <c r="AF7" s="131"/>
      <c r="AG7" s="125" t="s">
        <v>33</v>
      </c>
      <c r="AH7" s="9" t="s">
        <v>34</v>
      </c>
      <c r="AI7" s="9">
        <v>45</v>
      </c>
      <c r="AJ7" s="124"/>
    </row>
    <row r="8" spans="1:36" ht="38.25" x14ac:dyDescent="0.2">
      <c r="A8" s="125" t="s">
        <v>35</v>
      </c>
      <c r="B8" s="9" t="s">
        <v>36</v>
      </c>
      <c r="C8" s="9">
        <v>30</v>
      </c>
      <c r="D8" s="124"/>
      <c r="E8" s="115" t="s">
        <v>35</v>
      </c>
      <c r="F8" s="9" t="s">
        <v>36</v>
      </c>
      <c r="G8" s="9">
        <v>30</v>
      </c>
      <c r="H8" s="131"/>
      <c r="I8" s="125" t="s">
        <v>35</v>
      </c>
      <c r="J8" s="9" t="s">
        <v>36</v>
      </c>
      <c r="K8" s="9">
        <v>30</v>
      </c>
      <c r="L8" s="124"/>
      <c r="M8" s="115" t="s">
        <v>35</v>
      </c>
      <c r="N8" s="9" t="s">
        <v>36</v>
      </c>
      <c r="O8" s="9">
        <v>30</v>
      </c>
      <c r="P8" s="131"/>
      <c r="Q8" s="125" t="s">
        <v>35</v>
      </c>
      <c r="R8" s="9" t="s">
        <v>36</v>
      </c>
      <c r="S8" s="9">
        <v>30</v>
      </c>
      <c r="T8" s="124"/>
      <c r="U8" s="115" t="s">
        <v>35</v>
      </c>
      <c r="V8" s="9" t="s">
        <v>36</v>
      </c>
      <c r="W8" s="9">
        <v>30</v>
      </c>
      <c r="X8" s="131"/>
      <c r="Y8" s="125" t="s">
        <v>35</v>
      </c>
      <c r="Z8" s="9" t="s">
        <v>36</v>
      </c>
      <c r="AA8" s="9">
        <v>30</v>
      </c>
      <c r="AB8" s="124"/>
      <c r="AC8" s="115" t="s">
        <v>35</v>
      </c>
      <c r="AD8" s="9" t="s">
        <v>36</v>
      </c>
      <c r="AE8" s="9">
        <v>30</v>
      </c>
      <c r="AF8" s="131"/>
      <c r="AG8" s="125" t="s">
        <v>35</v>
      </c>
      <c r="AH8" s="9" t="s">
        <v>36</v>
      </c>
      <c r="AI8" s="9">
        <v>30</v>
      </c>
      <c r="AJ8" s="124"/>
    </row>
    <row r="9" spans="1:36" ht="38.25" x14ac:dyDescent="0.2">
      <c r="A9" s="123" t="s">
        <v>37</v>
      </c>
      <c r="B9" s="10" t="s">
        <v>38</v>
      </c>
      <c r="C9" s="10">
        <v>0</v>
      </c>
      <c r="D9" s="124"/>
      <c r="E9" s="115" t="s">
        <v>37</v>
      </c>
      <c r="F9" s="9" t="s">
        <v>38</v>
      </c>
      <c r="G9" s="9">
        <v>10</v>
      </c>
      <c r="H9" s="131"/>
      <c r="I9" s="123" t="s">
        <v>37</v>
      </c>
      <c r="J9" s="10" t="s">
        <v>38</v>
      </c>
      <c r="K9" s="10">
        <v>0</v>
      </c>
      <c r="L9" s="124"/>
      <c r="M9" s="118" t="s">
        <v>37</v>
      </c>
      <c r="N9" s="10" t="s">
        <v>38</v>
      </c>
      <c r="O9" s="10">
        <v>0</v>
      </c>
      <c r="P9" s="131"/>
      <c r="Q9" s="125" t="s">
        <v>37</v>
      </c>
      <c r="R9" s="9" t="s">
        <v>38</v>
      </c>
      <c r="S9" s="9">
        <v>10</v>
      </c>
      <c r="T9" s="124"/>
      <c r="U9" s="118" t="s">
        <v>37</v>
      </c>
      <c r="V9" s="10" t="s">
        <v>38</v>
      </c>
      <c r="W9" s="10">
        <v>0</v>
      </c>
      <c r="X9" s="131"/>
      <c r="Y9" s="123" t="s">
        <v>37</v>
      </c>
      <c r="Z9" s="10" t="s">
        <v>38</v>
      </c>
      <c r="AA9" s="10">
        <v>0</v>
      </c>
      <c r="AB9" s="124"/>
      <c r="AC9" s="118" t="s">
        <v>37</v>
      </c>
      <c r="AD9" s="10" t="s">
        <v>38</v>
      </c>
      <c r="AE9" s="10">
        <v>0</v>
      </c>
      <c r="AF9" s="131"/>
      <c r="AG9" s="123" t="s">
        <v>37</v>
      </c>
      <c r="AH9" s="10" t="s">
        <v>38</v>
      </c>
      <c r="AI9" s="10">
        <v>0</v>
      </c>
      <c r="AJ9" s="124"/>
    </row>
    <row r="10" spans="1:36" ht="25.5" x14ac:dyDescent="0.2">
      <c r="A10" s="125" t="s">
        <v>39</v>
      </c>
      <c r="B10" s="9" t="s">
        <v>40</v>
      </c>
      <c r="C10" s="9">
        <v>5</v>
      </c>
      <c r="D10" s="124"/>
      <c r="E10" s="115" t="s">
        <v>39</v>
      </c>
      <c r="F10" s="9" t="s">
        <v>40</v>
      </c>
      <c r="G10" s="9">
        <v>10</v>
      </c>
      <c r="H10" s="131"/>
      <c r="I10" s="125" t="s">
        <v>39</v>
      </c>
      <c r="J10" s="9" t="s">
        <v>40</v>
      </c>
      <c r="K10" s="9">
        <v>10</v>
      </c>
      <c r="L10" s="124"/>
      <c r="M10" s="115" t="s">
        <v>39</v>
      </c>
      <c r="N10" s="9" t="s">
        <v>40</v>
      </c>
      <c r="O10" s="9">
        <v>5</v>
      </c>
      <c r="P10" s="131"/>
      <c r="Q10" s="125" t="s">
        <v>39</v>
      </c>
      <c r="R10" s="9" t="s">
        <v>40</v>
      </c>
      <c r="S10" s="9">
        <v>10</v>
      </c>
      <c r="T10" s="124"/>
      <c r="U10" s="118" t="s">
        <v>39</v>
      </c>
      <c r="V10" s="10" t="s">
        <v>40</v>
      </c>
      <c r="W10" s="10">
        <v>0</v>
      </c>
      <c r="X10" s="131"/>
      <c r="Y10" s="123" t="s">
        <v>39</v>
      </c>
      <c r="Z10" s="10" t="s">
        <v>40</v>
      </c>
      <c r="AA10" s="10">
        <v>0</v>
      </c>
      <c r="AB10" s="124"/>
      <c r="AC10" s="115" t="s">
        <v>39</v>
      </c>
      <c r="AD10" s="9" t="s">
        <v>40</v>
      </c>
      <c r="AE10" s="9">
        <v>5</v>
      </c>
      <c r="AF10" s="131"/>
      <c r="AG10" s="127" t="s">
        <v>39</v>
      </c>
      <c r="AH10" s="11" t="s">
        <v>40</v>
      </c>
      <c r="AI10" s="11">
        <v>0</v>
      </c>
      <c r="AJ10" s="124"/>
    </row>
    <row r="11" spans="1:36" ht="38.25" x14ac:dyDescent="0.2">
      <c r="A11" s="125" t="s">
        <v>41</v>
      </c>
      <c r="B11" s="9" t="s">
        <v>42</v>
      </c>
      <c r="C11" s="9">
        <v>67</v>
      </c>
      <c r="D11" s="124"/>
      <c r="E11" s="115" t="s">
        <v>41</v>
      </c>
      <c r="F11" s="9" t="s">
        <v>42</v>
      </c>
      <c r="G11" s="9">
        <v>105</v>
      </c>
      <c r="H11" s="131"/>
      <c r="I11" s="125" t="s">
        <v>41</v>
      </c>
      <c r="J11" s="9" t="s">
        <v>42</v>
      </c>
      <c r="K11" s="9">
        <v>70</v>
      </c>
      <c r="L11" s="124"/>
      <c r="M11" s="115" t="s">
        <v>41</v>
      </c>
      <c r="N11" s="9" t="s">
        <v>42</v>
      </c>
      <c r="O11" s="9">
        <v>70</v>
      </c>
      <c r="P11" s="131"/>
      <c r="Q11" s="125" t="s">
        <v>41</v>
      </c>
      <c r="R11" s="9" t="s">
        <v>42</v>
      </c>
      <c r="S11" s="9">
        <v>105</v>
      </c>
      <c r="T11" s="124"/>
      <c r="U11" s="119" t="s">
        <v>41</v>
      </c>
      <c r="V11" s="12" t="s">
        <v>42</v>
      </c>
      <c r="W11" s="12">
        <v>60</v>
      </c>
      <c r="X11" s="131"/>
      <c r="Y11" s="126" t="s">
        <v>41</v>
      </c>
      <c r="Z11" s="12" t="s">
        <v>42</v>
      </c>
      <c r="AA11" s="12">
        <v>60</v>
      </c>
      <c r="AB11" s="124"/>
      <c r="AC11" s="115" t="s">
        <v>41</v>
      </c>
      <c r="AD11" s="9" t="s">
        <v>42</v>
      </c>
      <c r="AE11" s="9">
        <v>70</v>
      </c>
      <c r="AF11" s="131"/>
      <c r="AG11" s="126" t="s">
        <v>41</v>
      </c>
      <c r="AH11" s="12" t="s">
        <v>42</v>
      </c>
      <c r="AI11" s="12">
        <v>56</v>
      </c>
      <c r="AJ11" s="124"/>
    </row>
    <row r="12" spans="1:36" x14ac:dyDescent="0.2">
      <c r="A12" s="126" t="s">
        <v>43</v>
      </c>
      <c r="B12" s="12" t="s">
        <v>44</v>
      </c>
      <c r="C12" s="12">
        <v>15</v>
      </c>
      <c r="D12" s="124"/>
      <c r="E12" s="115" t="s">
        <v>43</v>
      </c>
      <c r="F12" s="9" t="s">
        <v>44</v>
      </c>
      <c r="G12" s="9">
        <v>25</v>
      </c>
      <c r="H12" s="131"/>
      <c r="I12" s="125" t="s">
        <v>43</v>
      </c>
      <c r="J12" s="9" t="s">
        <v>44</v>
      </c>
      <c r="K12" s="9">
        <v>20</v>
      </c>
      <c r="L12" s="124"/>
      <c r="M12" s="115" t="s">
        <v>43</v>
      </c>
      <c r="N12" s="9" t="s">
        <v>44</v>
      </c>
      <c r="O12" s="9">
        <v>15</v>
      </c>
      <c r="P12" s="131"/>
      <c r="Q12" s="125" t="s">
        <v>43</v>
      </c>
      <c r="R12" s="9" t="s">
        <v>44</v>
      </c>
      <c r="S12" s="9">
        <v>30</v>
      </c>
      <c r="T12" s="124"/>
      <c r="U12" s="119" t="s">
        <v>43</v>
      </c>
      <c r="V12" s="12" t="s">
        <v>44</v>
      </c>
      <c r="W12" s="12">
        <v>15</v>
      </c>
      <c r="X12" s="131"/>
      <c r="Y12" s="126" t="s">
        <v>43</v>
      </c>
      <c r="Z12" s="12" t="s">
        <v>44</v>
      </c>
      <c r="AA12" s="12">
        <v>15</v>
      </c>
      <c r="AB12" s="124"/>
      <c r="AC12" s="115" t="s">
        <v>43</v>
      </c>
      <c r="AD12" s="9" t="s">
        <v>44</v>
      </c>
      <c r="AE12" s="9">
        <v>15</v>
      </c>
      <c r="AF12" s="131"/>
      <c r="AG12" s="126" t="s">
        <v>43</v>
      </c>
      <c r="AH12" s="12" t="s">
        <v>44</v>
      </c>
      <c r="AI12" s="12">
        <v>10</v>
      </c>
      <c r="AJ12" s="124"/>
    </row>
    <row r="13" spans="1:36" ht="38.25" x14ac:dyDescent="0.2">
      <c r="A13" s="126" t="s">
        <v>45</v>
      </c>
      <c r="B13" s="12" t="s">
        <v>46</v>
      </c>
      <c r="C13" s="12">
        <v>5</v>
      </c>
      <c r="D13" s="124"/>
      <c r="E13" s="115" t="s">
        <v>45</v>
      </c>
      <c r="F13" s="9" t="s">
        <v>46</v>
      </c>
      <c r="G13" s="9">
        <v>5</v>
      </c>
      <c r="H13" s="131"/>
      <c r="I13" s="125" t="s">
        <v>45</v>
      </c>
      <c r="J13" s="9" t="s">
        <v>46</v>
      </c>
      <c r="K13" s="9">
        <v>5</v>
      </c>
      <c r="L13" s="124"/>
      <c r="M13" s="115" t="s">
        <v>45</v>
      </c>
      <c r="N13" s="9" t="s">
        <v>46</v>
      </c>
      <c r="O13" s="9">
        <v>5</v>
      </c>
      <c r="P13" s="131"/>
      <c r="Q13" s="125" t="s">
        <v>45</v>
      </c>
      <c r="R13" s="9" t="s">
        <v>46</v>
      </c>
      <c r="S13" s="9">
        <v>5</v>
      </c>
      <c r="T13" s="124"/>
      <c r="U13" s="116" t="s">
        <v>45</v>
      </c>
      <c r="V13" s="11" t="s">
        <v>46</v>
      </c>
      <c r="W13" s="11">
        <v>0</v>
      </c>
      <c r="X13" s="131"/>
      <c r="Y13" s="127" t="s">
        <v>45</v>
      </c>
      <c r="Z13" s="11" t="s">
        <v>46</v>
      </c>
      <c r="AA13" s="11">
        <v>0</v>
      </c>
      <c r="AB13" s="124"/>
      <c r="AC13" s="119" t="s">
        <v>45</v>
      </c>
      <c r="AD13" s="12" t="s">
        <v>46</v>
      </c>
      <c r="AE13" s="12">
        <v>5</v>
      </c>
      <c r="AF13" s="131"/>
      <c r="AG13" s="127" t="s">
        <v>45</v>
      </c>
      <c r="AH13" s="11" t="s">
        <v>46</v>
      </c>
      <c r="AI13" s="11">
        <v>0</v>
      </c>
      <c r="AJ13" s="124"/>
    </row>
    <row r="14" spans="1:36" ht="25.5" x14ac:dyDescent="0.2">
      <c r="A14" s="127" t="s">
        <v>47</v>
      </c>
      <c r="B14" s="11" t="s">
        <v>48</v>
      </c>
      <c r="C14" s="11">
        <v>0</v>
      </c>
      <c r="D14" s="124"/>
      <c r="E14" s="116" t="s">
        <v>47</v>
      </c>
      <c r="F14" s="11" t="s">
        <v>48</v>
      </c>
      <c r="G14" s="11">
        <v>0</v>
      </c>
      <c r="H14" s="131"/>
      <c r="I14" s="126" t="s">
        <v>47</v>
      </c>
      <c r="J14" s="12" t="s">
        <v>48</v>
      </c>
      <c r="K14" s="12">
        <v>5</v>
      </c>
      <c r="L14" s="124"/>
      <c r="M14" s="119" t="s">
        <v>47</v>
      </c>
      <c r="N14" s="12" t="s">
        <v>48</v>
      </c>
      <c r="O14" s="12">
        <v>5</v>
      </c>
      <c r="P14" s="131"/>
      <c r="Q14" s="123" t="s">
        <v>47</v>
      </c>
      <c r="R14" s="10" t="s">
        <v>48</v>
      </c>
      <c r="S14" s="10">
        <v>0</v>
      </c>
      <c r="T14" s="124"/>
      <c r="U14" s="116" t="s">
        <v>47</v>
      </c>
      <c r="V14" s="11" t="s">
        <v>48</v>
      </c>
      <c r="W14" s="11">
        <v>0</v>
      </c>
      <c r="X14" s="131"/>
      <c r="Y14" s="127" t="s">
        <v>47</v>
      </c>
      <c r="Z14" s="11" t="s">
        <v>48</v>
      </c>
      <c r="AA14" s="11">
        <v>0</v>
      </c>
      <c r="AB14" s="124"/>
      <c r="AC14" s="116" t="s">
        <v>47</v>
      </c>
      <c r="AD14" s="11" t="s">
        <v>48</v>
      </c>
      <c r="AE14" s="11">
        <v>0</v>
      </c>
      <c r="AF14" s="131"/>
      <c r="AG14" s="127" t="s">
        <v>47</v>
      </c>
      <c r="AH14" s="11" t="s">
        <v>48</v>
      </c>
      <c r="AI14" s="11">
        <v>0</v>
      </c>
      <c r="AJ14" s="124"/>
    </row>
    <row r="15" spans="1:36" ht="76.5" x14ac:dyDescent="0.2">
      <c r="A15" s="127" t="s">
        <v>49</v>
      </c>
      <c r="B15" s="11" t="s">
        <v>50</v>
      </c>
      <c r="C15" s="11">
        <v>0</v>
      </c>
      <c r="D15" s="124"/>
      <c r="E15" s="116" t="s">
        <v>49</v>
      </c>
      <c r="F15" s="11" t="s">
        <v>50</v>
      </c>
      <c r="G15" s="11">
        <v>0</v>
      </c>
      <c r="H15" s="131"/>
      <c r="I15" s="127" t="s">
        <v>49</v>
      </c>
      <c r="J15" s="11" t="s">
        <v>50</v>
      </c>
      <c r="K15" s="11">
        <v>0</v>
      </c>
      <c r="L15" s="124"/>
      <c r="M15" s="116" t="s">
        <v>49</v>
      </c>
      <c r="N15" s="11" t="s">
        <v>50</v>
      </c>
      <c r="O15" s="11">
        <v>0</v>
      </c>
      <c r="P15" s="131"/>
      <c r="Q15" s="125" t="s">
        <v>49</v>
      </c>
      <c r="R15" s="9" t="s">
        <v>50</v>
      </c>
      <c r="S15" s="9">
        <v>1</v>
      </c>
      <c r="T15" s="124"/>
      <c r="U15" s="116" t="s">
        <v>49</v>
      </c>
      <c r="V15" s="11" t="s">
        <v>50</v>
      </c>
      <c r="W15" s="11">
        <v>0</v>
      </c>
      <c r="X15" s="131"/>
      <c r="Y15" s="127" t="s">
        <v>49</v>
      </c>
      <c r="Z15" s="11" t="s">
        <v>50</v>
      </c>
      <c r="AA15" s="11">
        <v>0</v>
      </c>
      <c r="AB15" s="124"/>
      <c r="AC15" s="116" t="s">
        <v>49</v>
      </c>
      <c r="AD15" s="11" t="s">
        <v>50</v>
      </c>
      <c r="AE15" s="11">
        <v>0</v>
      </c>
      <c r="AF15" s="131"/>
      <c r="AG15" s="127" t="s">
        <v>49</v>
      </c>
      <c r="AH15" s="11" t="s">
        <v>50</v>
      </c>
      <c r="AI15" s="11">
        <v>0</v>
      </c>
      <c r="AJ15" s="124"/>
    </row>
    <row r="16" spans="1:36" ht="13.5" thickBot="1" x14ac:dyDescent="0.25">
      <c r="A16" s="141" t="s">
        <v>51</v>
      </c>
      <c r="B16" s="142" t="s">
        <v>52</v>
      </c>
      <c r="C16" s="142">
        <v>0</v>
      </c>
      <c r="D16" s="143"/>
      <c r="E16" s="144" t="s">
        <v>51</v>
      </c>
      <c r="F16" s="142" t="s">
        <v>52</v>
      </c>
      <c r="G16" s="142">
        <v>0</v>
      </c>
      <c r="H16" s="145"/>
      <c r="I16" s="141" t="s">
        <v>51</v>
      </c>
      <c r="J16" s="142" t="s">
        <v>52</v>
      </c>
      <c r="K16" s="142">
        <v>0</v>
      </c>
      <c r="L16" s="143"/>
      <c r="M16" s="144" t="s">
        <v>51</v>
      </c>
      <c r="N16" s="142" t="s">
        <v>52</v>
      </c>
      <c r="O16" s="142">
        <v>0</v>
      </c>
      <c r="P16" s="145"/>
      <c r="Q16" s="146" t="s">
        <v>51</v>
      </c>
      <c r="R16" s="147" t="s">
        <v>52</v>
      </c>
      <c r="S16" s="147">
        <v>5</v>
      </c>
      <c r="T16" s="143"/>
      <c r="U16" s="144" t="s">
        <v>51</v>
      </c>
      <c r="V16" s="142" t="s">
        <v>52</v>
      </c>
      <c r="W16" s="142">
        <v>0</v>
      </c>
      <c r="X16" s="145"/>
      <c r="Y16" s="141" t="s">
        <v>51</v>
      </c>
      <c r="Z16" s="142" t="s">
        <v>52</v>
      </c>
      <c r="AA16" s="142">
        <v>0</v>
      </c>
      <c r="AB16" s="143"/>
      <c r="AC16" s="144" t="s">
        <v>51</v>
      </c>
      <c r="AD16" s="142" t="s">
        <v>52</v>
      </c>
      <c r="AE16" s="142">
        <v>0</v>
      </c>
      <c r="AF16" s="145"/>
      <c r="AG16" s="141" t="s">
        <v>51</v>
      </c>
      <c r="AH16" s="142" t="s">
        <v>52</v>
      </c>
      <c r="AI16" s="142">
        <v>0</v>
      </c>
      <c r="AJ16" s="143"/>
    </row>
    <row r="17" spans="1:36" ht="13.5" thickBot="1" x14ac:dyDescent="0.25">
      <c r="A17" s="148" t="s">
        <v>53</v>
      </c>
      <c r="B17" s="149"/>
      <c r="C17" s="150">
        <f>SUM(C5:C16)</f>
        <v>250</v>
      </c>
      <c r="D17" s="151" t="s">
        <v>54</v>
      </c>
      <c r="E17" s="152" t="s">
        <v>53</v>
      </c>
      <c r="F17" s="149"/>
      <c r="G17" s="150">
        <f>SUM(G5:G16)</f>
        <v>400</v>
      </c>
      <c r="H17" s="153" t="s">
        <v>55</v>
      </c>
      <c r="I17" s="148" t="s">
        <v>53</v>
      </c>
      <c r="J17" s="149"/>
      <c r="K17" s="150">
        <f>SUM(K5:K16)</f>
        <v>250</v>
      </c>
      <c r="L17" s="151" t="s">
        <v>56</v>
      </c>
      <c r="M17" s="152" t="s">
        <v>53</v>
      </c>
      <c r="N17" s="149"/>
      <c r="O17" s="150">
        <f>SUM(O5:O16)</f>
        <v>200</v>
      </c>
      <c r="P17" s="153" t="s">
        <v>57</v>
      </c>
      <c r="Q17" s="148" t="s">
        <v>53</v>
      </c>
      <c r="R17" s="149"/>
      <c r="S17" s="150">
        <f>SUM(S5:S16)</f>
        <v>400</v>
      </c>
      <c r="T17" s="151" t="s">
        <v>58</v>
      </c>
      <c r="U17" s="152" t="s">
        <v>53</v>
      </c>
      <c r="V17" s="149"/>
      <c r="W17" s="150">
        <f>SUM(W5:W16)</f>
        <v>200</v>
      </c>
      <c r="X17" s="153" t="s">
        <v>59</v>
      </c>
      <c r="Y17" s="148" t="s">
        <v>53</v>
      </c>
      <c r="Z17" s="149"/>
      <c r="AA17" s="150">
        <f>SUM(AA5:AA16)</f>
        <v>200</v>
      </c>
      <c r="AB17" s="151" t="s">
        <v>59</v>
      </c>
      <c r="AC17" s="152" t="s">
        <v>53</v>
      </c>
      <c r="AD17" s="149"/>
      <c r="AE17" s="150">
        <f>SUM(AE5:AE16)</f>
        <v>300</v>
      </c>
      <c r="AF17" s="153" t="s">
        <v>60</v>
      </c>
      <c r="AG17" s="148" t="s">
        <v>53</v>
      </c>
      <c r="AH17" s="149"/>
      <c r="AI17" s="150">
        <f>SUM(AI5:AI16)</f>
        <v>200</v>
      </c>
      <c r="AJ17" s="151" t="s">
        <v>61</v>
      </c>
    </row>
    <row r="18" spans="1:36" x14ac:dyDescent="0.2">
      <c r="A18" s="7" t="s">
        <v>23</v>
      </c>
      <c r="B18" s="8" t="s">
        <v>62</v>
      </c>
      <c r="C18" s="88" t="s">
        <v>27</v>
      </c>
      <c r="D18" s="89"/>
      <c r="E18" s="117" t="s">
        <v>23</v>
      </c>
      <c r="F18" s="8" t="s">
        <v>62</v>
      </c>
      <c r="G18" s="88" t="s">
        <v>25</v>
      </c>
      <c r="H18" s="132"/>
      <c r="I18" s="7" t="s">
        <v>23</v>
      </c>
      <c r="J18" s="8" t="s">
        <v>62</v>
      </c>
      <c r="K18" s="88" t="s">
        <v>25</v>
      </c>
      <c r="L18" s="89"/>
      <c r="M18" s="117" t="s">
        <v>23</v>
      </c>
      <c r="N18" s="8" t="s">
        <v>62</v>
      </c>
      <c r="O18" s="88" t="s">
        <v>63</v>
      </c>
      <c r="P18" s="132"/>
      <c r="Q18" s="7" t="s">
        <v>23</v>
      </c>
      <c r="R18" s="8" t="s">
        <v>62</v>
      </c>
      <c r="S18" s="88" t="s">
        <v>26</v>
      </c>
      <c r="T18" s="89"/>
      <c r="U18" s="117" t="s">
        <v>23</v>
      </c>
      <c r="V18" s="8" t="s">
        <v>62</v>
      </c>
      <c r="W18" s="88" t="s">
        <v>28</v>
      </c>
      <c r="X18" s="132"/>
      <c r="Y18" s="7" t="s">
        <v>23</v>
      </c>
      <c r="Z18" s="8" t="s">
        <v>62</v>
      </c>
      <c r="AA18" s="88" t="s">
        <v>64</v>
      </c>
      <c r="AB18" s="89"/>
      <c r="AC18" s="117" t="s">
        <v>23</v>
      </c>
      <c r="AD18" s="8" t="s">
        <v>62</v>
      </c>
      <c r="AE18" s="88" t="s">
        <v>64</v>
      </c>
      <c r="AF18" s="132"/>
      <c r="AG18" s="7" t="s">
        <v>23</v>
      </c>
      <c r="AH18" s="8" t="s">
        <v>62</v>
      </c>
      <c r="AI18" s="88" t="s">
        <v>64</v>
      </c>
      <c r="AJ18" s="89"/>
    </row>
    <row r="19" spans="1:36" ht="38.25" x14ac:dyDescent="0.2">
      <c r="A19" s="125" t="s">
        <v>65</v>
      </c>
      <c r="B19" s="9" t="s">
        <v>66</v>
      </c>
      <c r="C19" s="9">
        <v>20</v>
      </c>
      <c r="D19" s="128"/>
      <c r="E19" s="115" t="s">
        <v>65</v>
      </c>
      <c r="F19" s="9" t="s">
        <v>66</v>
      </c>
      <c r="G19" s="9">
        <v>20</v>
      </c>
      <c r="H19" s="133"/>
      <c r="I19" s="125" t="s">
        <v>65</v>
      </c>
      <c r="J19" s="9" t="s">
        <v>66</v>
      </c>
      <c r="K19" s="9">
        <v>20</v>
      </c>
      <c r="L19" s="128"/>
      <c r="M19" s="115" t="s">
        <v>65</v>
      </c>
      <c r="N19" s="9" t="s">
        <v>66</v>
      </c>
      <c r="O19" s="9">
        <v>20</v>
      </c>
      <c r="P19" s="133"/>
      <c r="Q19" s="125" t="s">
        <v>65</v>
      </c>
      <c r="R19" s="9" t="s">
        <v>66</v>
      </c>
      <c r="S19" s="9">
        <v>20</v>
      </c>
      <c r="T19" s="128"/>
      <c r="U19" s="115" t="s">
        <v>65</v>
      </c>
      <c r="V19" s="9" t="s">
        <v>66</v>
      </c>
      <c r="W19" s="9">
        <v>20</v>
      </c>
      <c r="X19" s="133"/>
      <c r="Y19" s="125" t="s">
        <v>65</v>
      </c>
      <c r="Z19" s="9" t="s">
        <v>66</v>
      </c>
      <c r="AA19" s="9">
        <v>20</v>
      </c>
      <c r="AB19" s="128"/>
      <c r="AC19" s="115" t="s">
        <v>65</v>
      </c>
      <c r="AD19" s="9" t="s">
        <v>66</v>
      </c>
      <c r="AE19" s="9">
        <v>20</v>
      </c>
      <c r="AF19" s="133"/>
      <c r="AG19" s="125" t="s">
        <v>65</v>
      </c>
      <c r="AH19" s="9" t="s">
        <v>66</v>
      </c>
      <c r="AI19" s="9">
        <v>20</v>
      </c>
      <c r="AJ19" s="139"/>
    </row>
    <row r="20" spans="1:36" ht="25.5" x14ac:dyDescent="0.2">
      <c r="A20" s="123" t="s">
        <v>31</v>
      </c>
      <c r="B20" s="10" t="s">
        <v>32</v>
      </c>
      <c r="C20" s="10">
        <v>0</v>
      </c>
      <c r="D20" s="128"/>
      <c r="E20" s="118" t="s">
        <v>31</v>
      </c>
      <c r="F20" s="10" t="s">
        <v>32</v>
      </c>
      <c r="G20" s="10">
        <v>0</v>
      </c>
      <c r="H20" s="133"/>
      <c r="I20" s="123" t="s">
        <v>31</v>
      </c>
      <c r="J20" s="10" t="s">
        <v>32</v>
      </c>
      <c r="K20" s="10">
        <v>0</v>
      </c>
      <c r="L20" s="128"/>
      <c r="M20" s="118" t="s">
        <v>31</v>
      </c>
      <c r="N20" s="10" t="s">
        <v>32</v>
      </c>
      <c r="O20" s="10">
        <v>0</v>
      </c>
      <c r="P20" s="133"/>
      <c r="Q20" s="125" t="s">
        <v>31</v>
      </c>
      <c r="R20" s="9" t="s">
        <v>32</v>
      </c>
      <c r="S20" s="9">
        <v>9</v>
      </c>
      <c r="T20" s="128"/>
      <c r="U20" s="118" t="s">
        <v>31</v>
      </c>
      <c r="V20" s="10" t="s">
        <v>32</v>
      </c>
      <c r="W20" s="10">
        <v>0</v>
      </c>
      <c r="X20" s="133"/>
      <c r="Y20" s="123" t="s">
        <v>31</v>
      </c>
      <c r="Z20" s="10" t="s">
        <v>32</v>
      </c>
      <c r="AA20" s="10">
        <v>0</v>
      </c>
      <c r="AB20" s="128"/>
      <c r="AC20" s="118" t="s">
        <v>31</v>
      </c>
      <c r="AD20" s="10" t="s">
        <v>32</v>
      </c>
      <c r="AE20" s="10">
        <v>0</v>
      </c>
      <c r="AF20" s="133"/>
      <c r="AG20" s="123" t="s">
        <v>31</v>
      </c>
      <c r="AH20" s="10" t="s">
        <v>32</v>
      </c>
      <c r="AI20" s="10">
        <v>0</v>
      </c>
      <c r="AJ20" s="140"/>
    </row>
    <row r="21" spans="1:36" ht="38.25" x14ac:dyDescent="0.2">
      <c r="A21" s="125" t="s">
        <v>37</v>
      </c>
      <c r="B21" s="9" t="s">
        <v>38</v>
      </c>
      <c r="C21" s="9">
        <v>40</v>
      </c>
      <c r="D21" s="128"/>
      <c r="E21" s="115" t="s">
        <v>37</v>
      </c>
      <c r="F21" s="9" t="s">
        <v>38</v>
      </c>
      <c r="G21" s="9">
        <v>45</v>
      </c>
      <c r="H21" s="133"/>
      <c r="I21" s="125" t="s">
        <v>37</v>
      </c>
      <c r="J21" s="9" t="s">
        <v>38</v>
      </c>
      <c r="K21" s="9">
        <v>45</v>
      </c>
      <c r="L21" s="128"/>
      <c r="M21" s="115" t="s">
        <v>37</v>
      </c>
      <c r="N21" s="9" t="s">
        <v>38</v>
      </c>
      <c r="O21" s="9">
        <v>45</v>
      </c>
      <c r="P21" s="133"/>
      <c r="Q21" s="125" t="s">
        <v>37</v>
      </c>
      <c r="R21" s="9" t="s">
        <v>38</v>
      </c>
      <c r="S21" s="9">
        <v>45</v>
      </c>
      <c r="T21" s="128"/>
      <c r="U21" s="115" t="s">
        <v>37</v>
      </c>
      <c r="V21" s="9" t="s">
        <v>38</v>
      </c>
      <c r="W21" s="9">
        <v>45</v>
      </c>
      <c r="X21" s="133"/>
      <c r="Y21" s="125" t="s">
        <v>37</v>
      </c>
      <c r="Z21" s="9" t="s">
        <v>38</v>
      </c>
      <c r="AA21" s="9">
        <v>40</v>
      </c>
      <c r="AB21" s="128"/>
      <c r="AC21" s="115" t="s">
        <v>37</v>
      </c>
      <c r="AD21" s="9" t="s">
        <v>38</v>
      </c>
      <c r="AE21" s="9">
        <v>40</v>
      </c>
      <c r="AF21" s="133"/>
      <c r="AG21" s="125" t="s">
        <v>37</v>
      </c>
      <c r="AH21" s="9" t="s">
        <v>38</v>
      </c>
      <c r="AI21" s="9">
        <v>40</v>
      </c>
      <c r="AJ21" s="140"/>
    </row>
    <row r="22" spans="1:36" x14ac:dyDescent="0.2">
      <c r="A22" s="125" t="s">
        <v>33</v>
      </c>
      <c r="B22" s="9" t="s">
        <v>34</v>
      </c>
      <c r="C22" s="9">
        <v>28</v>
      </c>
      <c r="D22" s="128"/>
      <c r="E22" s="115" t="s">
        <v>33</v>
      </c>
      <c r="F22" s="9" t="s">
        <v>34</v>
      </c>
      <c r="G22" s="9">
        <v>45</v>
      </c>
      <c r="H22" s="133"/>
      <c r="I22" s="125" t="s">
        <v>33</v>
      </c>
      <c r="J22" s="9" t="s">
        <v>34</v>
      </c>
      <c r="K22" s="9">
        <v>45</v>
      </c>
      <c r="L22" s="128"/>
      <c r="M22" s="115" t="s">
        <v>33</v>
      </c>
      <c r="N22" s="9" t="s">
        <v>34</v>
      </c>
      <c r="O22" s="9">
        <v>143</v>
      </c>
      <c r="P22" s="133"/>
      <c r="Q22" s="125" t="s">
        <v>33</v>
      </c>
      <c r="R22" s="9" t="s">
        <v>34</v>
      </c>
      <c r="S22" s="9">
        <v>140</v>
      </c>
      <c r="T22" s="128"/>
      <c r="U22" s="115" t="s">
        <v>33</v>
      </c>
      <c r="V22" s="9" t="s">
        <v>34</v>
      </c>
      <c r="W22" s="9">
        <v>45</v>
      </c>
      <c r="X22" s="133"/>
      <c r="Y22" s="125" t="s">
        <v>33</v>
      </c>
      <c r="Z22" s="9" t="s">
        <v>34</v>
      </c>
      <c r="AA22" s="9">
        <v>30</v>
      </c>
      <c r="AB22" s="128"/>
      <c r="AC22" s="115" t="s">
        <v>33</v>
      </c>
      <c r="AD22" s="9" t="s">
        <v>34</v>
      </c>
      <c r="AE22" s="9">
        <v>30</v>
      </c>
      <c r="AF22" s="133"/>
      <c r="AG22" s="125" t="s">
        <v>33</v>
      </c>
      <c r="AH22" s="9" t="s">
        <v>34</v>
      </c>
      <c r="AI22" s="9">
        <v>30</v>
      </c>
      <c r="AJ22" s="140"/>
    </row>
    <row r="23" spans="1:36" ht="25.5" x14ac:dyDescent="0.2">
      <c r="A23" s="125" t="s">
        <v>39</v>
      </c>
      <c r="B23" s="9" t="s">
        <v>40</v>
      </c>
      <c r="C23" s="9">
        <v>5</v>
      </c>
      <c r="D23" s="128"/>
      <c r="E23" s="115" t="s">
        <v>39</v>
      </c>
      <c r="F23" s="9" t="s">
        <v>40</v>
      </c>
      <c r="G23" s="9">
        <v>15</v>
      </c>
      <c r="H23" s="133"/>
      <c r="I23" s="125" t="s">
        <v>39</v>
      </c>
      <c r="J23" s="9" t="s">
        <v>40</v>
      </c>
      <c r="K23" s="9">
        <v>15</v>
      </c>
      <c r="L23" s="128"/>
      <c r="M23" s="115" t="s">
        <v>39</v>
      </c>
      <c r="N23" s="9" t="s">
        <v>40</v>
      </c>
      <c r="O23" s="9">
        <v>15</v>
      </c>
      <c r="P23" s="133"/>
      <c r="Q23" s="125" t="s">
        <v>39</v>
      </c>
      <c r="R23" s="9" t="s">
        <v>40</v>
      </c>
      <c r="S23" s="9">
        <v>15</v>
      </c>
      <c r="T23" s="128"/>
      <c r="U23" s="115" t="s">
        <v>39</v>
      </c>
      <c r="V23" s="9" t="s">
        <v>40</v>
      </c>
      <c r="W23" s="9">
        <v>15</v>
      </c>
      <c r="X23" s="133"/>
      <c r="Y23" s="125" t="s">
        <v>39</v>
      </c>
      <c r="Z23" s="9" t="s">
        <v>40</v>
      </c>
      <c r="AA23" s="9">
        <v>5</v>
      </c>
      <c r="AB23" s="128"/>
      <c r="AC23" s="115" t="s">
        <v>39</v>
      </c>
      <c r="AD23" s="9" t="s">
        <v>40</v>
      </c>
      <c r="AE23" s="9">
        <v>5</v>
      </c>
      <c r="AF23" s="133"/>
      <c r="AG23" s="125" t="s">
        <v>39</v>
      </c>
      <c r="AH23" s="9" t="s">
        <v>40</v>
      </c>
      <c r="AI23" s="9">
        <v>5</v>
      </c>
      <c r="AJ23" s="140"/>
    </row>
    <row r="24" spans="1:36" ht="38.25" x14ac:dyDescent="0.2">
      <c r="A24" s="123" t="s">
        <v>35</v>
      </c>
      <c r="B24" s="10" t="s">
        <v>36</v>
      </c>
      <c r="C24" s="10">
        <v>0</v>
      </c>
      <c r="D24" s="128"/>
      <c r="E24" s="115" t="s">
        <v>35</v>
      </c>
      <c r="F24" s="9" t="s">
        <v>36</v>
      </c>
      <c r="G24" s="9">
        <v>10</v>
      </c>
      <c r="H24" s="133"/>
      <c r="I24" s="125" t="s">
        <v>35</v>
      </c>
      <c r="J24" s="9" t="s">
        <v>36</v>
      </c>
      <c r="K24" s="9">
        <v>10</v>
      </c>
      <c r="L24" s="128"/>
      <c r="M24" s="115" t="s">
        <v>35</v>
      </c>
      <c r="N24" s="9" t="s">
        <v>36</v>
      </c>
      <c r="O24" s="9">
        <v>12</v>
      </c>
      <c r="P24" s="133"/>
      <c r="Q24" s="125" t="s">
        <v>35</v>
      </c>
      <c r="R24" s="9" t="s">
        <v>36</v>
      </c>
      <c r="S24" s="9">
        <v>25</v>
      </c>
      <c r="T24" s="128"/>
      <c r="U24" s="115" t="s">
        <v>35</v>
      </c>
      <c r="V24" s="9" t="s">
        <v>36</v>
      </c>
      <c r="W24" s="9">
        <v>25</v>
      </c>
      <c r="X24" s="133"/>
      <c r="Y24" s="123" t="s">
        <v>35</v>
      </c>
      <c r="Z24" s="10" t="s">
        <v>36</v>
      </c>
      <c r="AA24" s="10">
        <v>0</v>
      </c>
      <c r="AB24" s="128"/>
      <c r="AC24" s="118" t="s">
        <v>35</v>
      </c>
      <c r="AD24" s="10" t="s">
        <v>36</v>
      </c>
      <c r="AE24" s="10">
        <v>0</v>
      </c>
      <c r="AF24" s="133"/>
      <c r="AG24" s="123" t="s">
        <v>35</v>
      </c>
      <c r="AH24" s="10" t="s">
        <v>36</v>
      </c>
      <c r="AI24" s="10">
        <v>0</v>
      </c>
      <c r="AJ24" s="140"/>
    </row>
    <row r="25" spans="1:36" ht="76.5" x14ac:dyDescent="0.2">
      <c r="A25" s="125" t="s">
        <v>49</v>
      </c>
      <c r="B25" s="9" t="s">
        <v>50</v>
      </c>
      <c r="C25" s="9">
        <v>20</v>
      </c>
      <c r="D25" s="128"/>
      <c r="E25" s="115" t="s">
        <v>49</v>
      </c>
      <c r="F25" s="9" t="s">
        <v>50</v>
      </c>
      <c r="G25" s="9">
        <v>20</v>
      </c>
      <c r="H25" s="133"/>
      <c r="I25" s="125" t="s">
        <v>49</v>
      </c>
      <c r="J25" s="9" t="s">
        <v>50</v>
      </c>
      <c r="K25" s="9">
        <v>20</v>
      </c>
      <c r="L25" s="128"/>
      <c r="M25" s="115" t="s">
        <v>49</v>
      </c>
      <c r="N25" s="9" t="s">
        <v>50</v>
      </c>
      <c r="O25" s="9">
        <v>20</v>
      </c>
      <c r="P25" s="133"/>
      <c r="Q25" s="125" t="s">
        <v>49</v>
      </c>
      <c r="R25" s="9" t="s">
        <v>50</v>
      </c>
      <c r="S25" s="9">
        <v>20</v>
      </c>
      <c r="T25" s="128"/>
      <c r="U25" s="115" t="s">
        <v>49</v>
      </c>
      <c r="V25" s="9" t="s">
        <v>50</v>
      </c>
      <c r="W25" s="9">
        <v>20</v>
      </c>
      <c r="X25" s="133"/>
      <c r="Y25" s="125" t="s">
        <v>49</v>
      </c>
      <c r="Z25" s="9" t="s">
        <v>50</v>
      </c>
      <c r="AA25" s="9">
        <v>15</v>
      </c>
      <c r="AB25" s="128"/>
      <c r="AC25" s="115" t="s">
        <v>49</v>
      </c>
      <c r="AD25" s="9" t="s">
        <v>50</v>
      </c>
      <c r="AE25" s="9">
        <v>15</v>
      </c>
      <c r="AF25" s="133"/>
      <c r="AG25" s="125" t="s">
        <v>49</v>
      </c>
      <c r="AH25" s="9" t="s">
        <v>50</v>
      </c>
      <c r="AI25" s="9">
        <v>15</v>
      </c>
      <c r="AJ25" s="140"/>
    </row>
    <row r="26" spans="1:36" x14ac:dyDescent="0.2">
      <c r="A26" s="127" t="s">
        <v>67</v>
      </c>
      <c r="B26" s="11" t="s">
        <v>68</v>
      </c>
      <c r="C26" s="11">
        <v>0</v>
      </c>
      <c r="D26" s="128"/>
      <c r="E26" s="115" t="s">
        <v>67</v>
      </c>
      <c r="F26" s="9" t="s">
        <v>68</v>
      </c>
      <c r="G26" s="9">
        <v>20</v>
      </c>
      <c r="H26" s="133"/>
      <c r="I26" s="125" t="s">
        <v>67</v>
      </c>
      <c r="J26" s="9" t="s">
        <v>68</v>
      </c>
      <c r="K26" s="9">
        <v>20</v>
      </c>
      <c r="L26" s="128"/>
      <c r="M26" s="115" t="s">
        <v>67</v>
      </c>
      <c r="N26" s="9" t="s">
        <v>68</v>
      </c>
      <c r="O26" s="9">
        <v>20</v>
      </c>
      <c r="P26" s="133"/>
      <c r="Q26" s="125" t="s">
        <v>67</v>
      </c>
      <c r="R26" s="9" t="s">
        <v>68</v>
      </c>
      <c r="S26" s="9">
        <v>20</v>
      </c>
      <c r="T26" s="128"/>
      <c r="U26" s="115" t="s">
        <v>67</v>
      </c>
      <c r="V26" s="9" t="s">
        <v>68</v>
      </c>
      <c r="W26" s="9">
        <v>20</v>
      </c>
      <c r="X26" s="133"/>
      <c r="Y26" s="126" t="s">
        <v>67</v>
      </c>
      <c r="Z26" s="12" t="s">
        <v>68</v>
      </c>
      <c r="AA26" s="12">
        <v>20</v>
      </c>
      <c r="AB26" s="128"/>
      <c r="AC26" s="119" t="s">
        <v>67</v>
      </c>
      <c r="AD26" s="12" t="s">
        <v>68</v>
      </c>
      <c r="AE26" s="12">
        <v>20</v>
      </c>
      <c r="AF26" s="133"/>
      <c r="AG26" s="126" t="s">
        <v>67</v>
      </c>
      <c r="AH26" s="12" t="s">
        <v>68</v>
      </c>
      <c r="AI26" s="12">
        <v>20</v>
      </c>
      <c r="AJ26" s="140"/>
    </row>
    <row r="27" spans="1:36" ht="25.5" x14ac:dyDescent="0.2">
      <c r="A27" s="126" t="s">
        <v>47</v>
      </c>
      <c r="B27" s="12" t="s">
        <v>48</v>
      </c>
      <c r="C27" s="12">
        <v>20</v>
      </c>
      <c r="D27" s="128"/>
      <c r="E27" s="115" t="s">
        <v>47</v>
      </c>
      <c r="F27" s="9" t="s">
        <v>48</v>
      </c>
      <c r="G27" s="9">
        <v>20</v>
      </c>
      <c r="H27" s="133"/>
      <c r="I27" s="125" t="s">
        <v>47</v>
      </c>
      <c r="J27" s="9" t="s">
        <v>48</v>
      </c>
      <c r="K27" s="9">
        <v>20</v>
      </c>
      <c r="L27" s="128"/>
      <c r="M27" s="115" t="s">
        <v>47</v>
      </c>
      <c r="N27" s="9" t="s">
        <v>48</v>
      </c>
      <c r="O27" s="9">
        <v>20</v>
      </c>
      <c r="P27" s="133"/>
      <c r="Q27" s="125" t="s">
        <v>47</v>
      </c>
      <c r="R27" s="9" t="s">
        <v>48</v>
      </c>
      <c r="S27" s="9">
        <v>20</v>
      </c>
      <c r="T27" s="128"/>
      <c r="U27" s="115" t="s">
        <v>47</v>
      </c>
      <c r="V27" s="9" t="s">
        <v>48</v>
      </c>
      <c r="W27" s="9">
        <v>20</v>
      </c>
      <c r="X27" s="133"/>
      <c r="Y27" s="126" t="s">
        <v>47</v>
      </c>
      <c r="Z27" s="12" t="s">
        <v>48</v>
      </c>
      <c r="AA27" s="12">
        <v>20</v>
      </c>
      <c r="AB27" s="128"/>
      <c r="AC27" s="119" t="s">
        <v>47</v>
      </c>
      <c r="AD27" s="12" t="s">
        <v>48</v>
      </c>
      <c r="AE27" s="12">
        <v>20</v>
      </c>
      <c r="AF27" s="133"/>
      <c r="AG27" s="126" t="s">
        <v>47</v>
      </c>
      <c r="AH27" s="12" t="s">
        <v>48</v>
      </c>
      <c r="AI27" s="12">
        <v>20</v>
      </c>
      <c r="AJ27" s="140"/>
    </row>
    <row r="28" spans="1:36" x14ac:dyDescent="0.2">
      <c r="A28" s="126" t="s">
        <v>69</v>
      </c>
      <c r="B28" s="12" t="s">
        <v>70</v>
      </c>
      <c r="C28" s="12">
        <v>67</v>
      </c>
      <c r="D28" s="128"/>
      <c r="E28" s="118" t="s">
        <v>69</v>
      </c>
      <c r="F28" s="10" t="s">
        <v>70</v>
      </c>
      <c r="G28" s="10">
        <v>0</v>
      </c>
      <c r="H28" s="133"/>
      <c r="I28" s="123" t="s">
        <v>69</v>
      </c>
      <c r="J28" s="10" t="s">
        <v>70</v>
      </c>
      <c r="K28" s="10">
        <v>0</v>
      </c>
      <c r="L28" s="128"/>
      <c r="M28" s="118" t="s">
        <v>69</v>
      </c>
      <c r="N28" s="10" t="s">
        <v>70</v>
      </c>
      <c r="O28" s="10">
        <v>0</v>
      </c>
      <c r="P28" s="133"/>
      <c r="Q28" s="123" t="s">
        <v>69</v>
      </c>
      <c r="R28" s="10" t="s">
        <v>70</v>
      </c>
      <c r="S28" s="10">
        <v>0</v>
      </c>
      <c r="T28" s="128"/>
      <c r="U28" s="118" t="s">
        <v>69</v>
      </c>
      <c r="V28" s="10" t="s">
        <v>70</v>
      </c>
      <c r="W28" s="10">
        <v>0</v>
      </c>
      <c r="X28" s="133"/>
      <c r="Y28" s="127" t="s">
        <v>69</v>
      </c>
      <c r="Z28" s="11" t="s">
        <v>70</v>
      </c>
      <c r="AA28" s="11">
        <v>0</v>
      </c>
      <c r="AB28" s="128"/>
      <c r="AC28" s="116" t="s">
        <v>69</v>
      </c>
      <c r="AD28" s="11" t="s">
        <v>70</v>
      </c>
      <c r="AE28" s="11">
        <v>0</v>
      </c>
      <c r="AF28" s="133"/>
      <c r="AG28" s="127" t="s">
        <v>69</v>
      </c>
      <c r="AH28" s="11" t="s">
        <v>70</v>
      </c>
      <c r="AI28" s="11">
        <v>0</v>
      </c>
      <c r="AJ28" s="140"/>
    </row>
    <row r="29" spans="1:36" ht="38.25" x14ac:dyDescent="0.2">
      <c r="A29" s="127" t="s">
        <v>41</v>
      </c>
      <c r="B29" s="11" t="s">
        <v>42</v>
      </c>
      <c r="C29" s="11">
        <v>0</v>
      </c>
      <c r="D29" s="128"/>
      <c r="E29" s="119" t="s">
        <v>41</v>
      </c>
      <c r="F29" s="12" t="s">
        <v>42</v>
      </c>
      <c r="G29" s="12">
        <v>40</v>
      </c>
      <c r="H29" s="133"/>
      <c r="I29" s="126" t="s">
        <v>41</v>
      </c>
      <c r="J29" s="12" t="s">
        <v>42</v>
      </c>
      <c r="K29" s="12">
        <v>40</v>
      </c>
      <c r="L29" s="128"/>
      <c r="M29" s="119" t="s">
        <v>41</v>
      </c>
      <c r="N29" s="12" t="s">
        <v>42</v>
      </c>
      <c r="O29" s="12">
        <v>40</v>
      </c>
      <c r="P29" s="133"/>
      <c r="Q29" s="125" t="s">
        <v>41</v>
      </c>
      <c r="R29" s="9" t="s">
        <v>42</v>
      </c>
      <c r="S29" s="9">
        <v>56</v>
      </c>
      <c r="T29" s="128"/>
      <c r="U29" s="115" t="s">
        <v>41</v>
      </c>
      <c r="V29" s="9" t="s">
        <v>42</v>
      </c>
      <c r="W29" s="9">
        <v>60</v>
      </c>
      <c r="X29" s="133"/>
      <c r="Y29" s="127" t="s">
        <v>41</v>
      </c>
      <c r="Z29" s="11" t="s">
        <v>42</v>
      </c>
      <c r="AA29" s="11">
        <v>0</v>
      </c>
      <c r="AB29" s="128"/>
      <c r="AC29" s="116" t="s">
        <v>41</v>
      </c>
      <c r="AD29" s="11" t="s">
        <v>42</v>
      </c>
      <c r="AE29" s="11">
        <v>0</v>
      </c>
      <c r="AF29" s="133"/>
      <c r="AG29" s="127" t="s">
        <v>41</v>
      </c>
      <c r="AH29" s="11" t="s">
        <v>42</v>
      </c>
      <c r="AI29" s="11">
        <v>0</v>
      </c>
      <c r="AJ29" s="140"/>
    </row>
    <row r="30" spans="1:36" x14ac:dyDescent="0.2">
      <c r="A30" s="127" t="s">
        <v>43</v>
      </c>
      <c r="B30" s="11" t="s">
        <v>44</v>
      </c>
      <c r="C30" s="11">
        <v>0</v>
      </c>
      <c r="D30" s="128"/>
      <c r="E30" s="119" t="s">
        <v>43</v>
      </c>
      <c r="F30" s="12" t="s">
        <v>44</v>
      </c>
      <c r="G30" s="12">
        <v>15</v>
      </c>
      <c r="H30" s="133"/>
      <c r="I30" s="126" t="s">
        <v>43</v>
      </c>
      <c r="J30" s="12" t="s">
        <v>44</v>
      </c>
      <c r="K30" s="12">
        <v>15</v>
      </c>
      <c r="L30" s="128"/>
      <c r="M30" s="119" t="s">
        <v>43</v>
      </c>
      <c r="N30" s="12" t="s">
        <v>44</v>
      </c>
      <c r="O30" s="12">
        <v>15</v>
      </c>
      <c r="P30" s="133"/>
      <c r="Q30" s="125" t="s">
        <v>43</v>
      </c>
      <c r="R30" s="9" t="s">
        <v>44</v>
      </c>
      <c r="S30" s="9">
        <v>25</v>
      </c>
      <c r="T30" s="128"/>
      <c r="U30" s="119" t="s">
        <v>43</v>
      </c>
      <c r="V30" s="12" t="s">
        <v>44</v>
      </c>
      <c r="W30" s="12">
        <v>25</v>
      </c>
      <c r="X30" s="133"/>
      <c r="Y30" s="127" t="s">
        <v>43</v>
      </c>
      <c r="Z30" s="11" t="s">
        <v>44</v>
      </c>
      <c r="AA30" s="11">
        <v>0</v>
      </c>
      <c r="AB30" s="128"/>
      <c r="AC30" s="116" t="s">
        <v>43</v>
      </c>
      <c r="AD30" s="11" t="s">
        <v>44</v>
      </c>
      <c r="AE30" s="11">
        <v>0</v>
      </c>
      <c r="AF30" s="133"/>
      <c r="AG30" s="127" t="s">
        <v>43</v>
      </c>
      <c r="AH30" s="11" t="s">
        <v>44</v>
      </c>
      <c r="AI30" s="11">
        <v>0</v>
      </c>
      <c r="AJ30" s="140"/>
    </row>
    <row r="31" spans="1:36" ht="39" thickBot="1" x14ac:dyDescent="0.25">
      <c r="A31" s="141" t="s">
        <v>45</v>
      </c>
      <c r="B31" s="142" t="s">
        <v>46</v>
      </c>
      <c r="C31" s="142">
        <v>0</v>
      </c>
      <c r="D31" s="139"/>
      <c r="E31" s="144" t="s">
        <v>45</v>
      </c>
      <c r="F31" s="142" t="s">
        <v>46</v>
      </c>
      <c r="G31" s="142">
        <v>0</v>
      </c>
      <c r="H31" s="154"/>
      <c r="I31" s="141" t="s">
        <v>45</v>
      </c>
      <c r="J31" s="142" t="s">
        <v>46</v>
      </c>
      <c r="K31" s="142">
        <v>0</v>
      </c>
      <c r="L31" s="139"/>
      <c r="M31" s="144" t="s">
        <v>45</v>
      </c>
      <c r="N31" s="142" t="s">
        <v>46</v>
      </c>
      <c r="O31" s="142">
        <v>0</v>
      </c>
      <c r="P31" s="154"/>
      <c r="Q31" s="146" t="s">
        <v>45</v>
      </c>
      <c r="R31" s="147" t="s">
        <v>46</v>
      </c>
      <c r="S31" s="147">
        <v>5</v>
      </c>
      <c r="T31" s="139"/>
      <c r="U31" s="155" t="s">
        <v>45</v>
      </c>
      <c r="V31" s="147" t="s">
        <v>46</v>
      </c>
      <c r="W31" s="147">
        <v>5</v>
      </c>
      <c r="X31" s="154"/>
      <c r="Y31" s="141" t="s">
        <v>45</v>
      </c>
      <c r="Z31" s="142" t="s">
        <v>46</v>
      </c>
      <c r="AA31" s="142">
        <v>0</v>
      </c>
      <c r="AB31" s="139"/>
      <c r="AC31" s="144" t="s">
        <v>45</v>
      </c>
      <c r="AD31" s="142" t="s">
        <v>46</v>
      </c>
      <c r="AE31" s="142">
        <v>0</v>
      </c>
      <c r="AF31" s="154"/>
      <c r="AG31" s="141" t="s">
        <v>45</v>
      </c>
      <c r="AH31" s="142" t="s">
        <v>46</v>
      </c>
      <c r="AI31" s="142">
        <v>0</v>
      </c>
      <c r="AJ31" s="140"/>
    </row>
    <row r="32" spans="1:36" ht="13.5" thickBot="1" x14ac:dyDescent="0.25">
      <c r="A32" s="156" t="s">
        <v>53</v>
      </c>
      <c r="B32" s="157"/>
      <c r="C32" s="150">
        <f>SUM(C19:C31)</f>
        <v>200</v>
      </c>
      <c r="D32" s="151" t="s">
        <v>71</v>
      </c>
      <c r="E32" s="149" t="s">
        <v>53</v>
      </c>
      <c r="F32" s="157"/>
      <c r="G32" s="150">
        <f>SUM(G19:G31)</f>
        <v>250</v>
      </c>
      <c r="H32" s="153" t="s">
        <v>72</v>
      </c>
      <c r="I32" s="156" t="s">
        <v>53</v>
      </c>
      <c r="J32" s="157"/>
      <c r="K32" s="150">
        <f>SUM(K19:K31)</f>
        <v>250</v>
      </c>
      <c r="L32" s="151" t="s">
        <v>72</v>
      </c>
      <c r="M32" s="149" t="s">
        <v>53</v>
      </c>
      <c r="N32" s="157"/>
      <c r="O32" s="150">
        <f>SUM(O19:O31)</f>
        <v>350</v>
      </c>
      <c r="P32" s="153" t="s">
        <v>73</v>
      </c>
      <c r="Q32" s="156" t="s">
        <v>53</v>
      </c>
      <c r="R32" s="157"/>
      <c r="S32" s="150">
        <f>SUM(S19:S31)</f>
        <v>400</v>
      </c>
      <c r="T32" s="151" t="s">
        <v>74</v>
      </c>
      <c r="U32" s="149" t="s">
        <v>53</v>
      </c>
      <c r="V32" s="157"/>
      <c r="W32" s="150">
        <f>SUM(W19:W31)</f>
        <v>300</v>
      </c>
      <c r="X32" s="153" t="s">
        <v>74</v>
      </c>
      <c r="Y32" s="156" t="s">
        <v>53</v>
      </c>
      <c r="Z32" s="157"/>
      <c r="AA32" s="150">
        <f>SUM(AA19:AA31)</f>
        <v>150</v>
      </c>
      <c r="AB32" s="151" t="s">
        <v>75</v>
      </c>
      <c r="AC32" s="149" t="s">
        <v>53</v>
      </c>
      <c r="AD32" s="157"/>
      <c r="AE32" s="150">
        <f>SUM(AE19:AE31)</f>
        <v>150</v>
      </c>
      <c r="AF32" s="153" t="s">
        <v>75</v>
      </c>
      <c r="AG32" s="156" t="s">
        <v>53</v>
      </c>
      <c r="AH32" s="157"/>
      <c r="AI32" s="150">
        <f>SUM(AI19:AI31)</f>
        <v>150</v>
      </c>
      <c r="AJ32" s="151" t="s">
        <v>75</v>
      </c>
    </row>
    <row r="33" spans="1:36" ht="50.1" customHeight="1" x14ac:dyDescent="0.2">
      <c r="A33" s="87" t="s">
        <v>76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</row>
  </sheetData>
  <mergeCells count="73">
    <mergeCell ref="A1:D1"/>
    <mergeCell ref="E1:H1"/>
    <mergeCell ref="I1:L1"/>
    <mergeCell ref="M1:P1"/>
    <mergeCell ref="Q1:T1"/>
    <mergeCell ref="U1:X1"/>
    <mergeCell ref="Y1:AB1"/>
    <mergeCell ref="AC1:AF1"/>
    <mergeCell ref="AG1:AJ1"/>
    <mergeCell ref="A2:B2"/>
    <mergeCell ref="E2:F2"/>
    <mergeCell ref="I2:J2"/>
    <mergeCell ref="M2:N2"/>
    <mergeCell ref="Q2:R2"/>
    <mergeCell ref="Y2:Z2"/>
    <mergeCell ref="AC2:AD2"/>
    <mergeCell ref="AG2:AH2"/>
    <mergeCell ref="C4:D4"/>
    <mergeCell ref="G4:H4"/>
    <mergeCell ref="K4:L4"/>
    <mergeCell ref="O4:P4"/>
    <mergeCell ref="S4:T4"/>
    <mergeCell ref="W4:X4"/>
    <mergeCell ref="AA4:AB4"/>
    <mergeCell ref="U2:V2"/>
    <mergeCell ref="AE4:AF4"/>
    <mergeCell ref="AI4:AJ4"/>
    <mergeCell ref="D5:D16"/>
    <mergeCell ref="H5:H16"/>
    <mergeCell ref="L5:L16"/>
    <mergeCell ref="P5:P16"/>
    <mergeCell ref="T5:T16"/>
    <mergeCell ref="X5:X16"/>
    <mergeCell ref="AB5:AB16"/>
    <mergeCell ref="AF5:AF16"/>
    <mergeCell ref="AJ5:AJ16"/>
    <mergeCell ref="A17:B17"/>
    <mergeCell ref="E17:F17"/>
    <mergeCell ref="I17:J17"/>
    <mergeCell ref="M17:N17"/>
    <mergeCell ref="Q17:R17"/>
    <mergeCell ref="U17:V17"/>
    <mergeCell ref="Y17:Z17"/>
    <mergeCell ref="AC17:AD17"/>
    <mergeCell ref="AG17:AH17"/>
    <mergeCell ref="AA18:AB18"/>
    <mergeCell ref="AE18:AF18"/>
    <mergeCell ref="AI18:AJ18"/>
    <mergeCell ref="D19:D31"/>
    <mergeCell ref="H19:H31"/>
    <mergeCell ref="L19:L31"/>
    <mergeCell ref="P19:P31"/>
    <mergeCell ref="T19:T31"/>
    <mergeCell ref="X19:X31"/>
    <mergeCell ref="AB19:AB31"/>
    <mergeCell ref="C18:D18"/>
    <mergeCell ref="G18:H18"/>
    <mergeCell ref="K18:L18"/>
    <mergeCell ref="O18:P18"/>
    <mergeCell ref="S18:T18"/>
    <mergeCell ref="W18:X18"/>
    <mergeCell ref="AG32:AH32"/>
    <mergeCell ref="A33:AJ33"/>
    <mergeCell ref="AF19:AF31"/>
    <mergeCell ref="AJ19:AJ31"/>
    <mergeCell ref="A32:B32"/>
    <mergeCell ref="E32:F32"/>
    <mergeCell ref="I32:J32"/>
    <mergeCell ref="M32:N32"/>
    <mergeCell ref="Q32:R32"/>
    <mergeCell ref="U32:V32"/>
    <mergeCell ref="Y32:Z32"/>
    <mergeCell ref="AC32:AD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workbookViewId="0">
      <selection activeCell="L25" sqref="L25"/>
    </sheetView>
  </sheetViews>
  <sheetFormatPr defaultRowHeight="12.75" x14ac:dyDescent="0.2"/>
  <cols>
    <col min="2" max="2" width="35.140625" customWidth="1"/>
    <col min="3" max="3" width="18.7109375" customWidth="1"/>
    <col min="9" max="12" width="13" customWidth="1"/>
    <col min="13" max="13" width="15.42578125" bestFit="1" customWidth="1"/>
  </cols>
  <sheetData>
    <row r="1" spans="1:13" ht="27.75" x14ac:dyDescent="0.2">
      <c r="A1" s="103" t="s">
        <v>77</v>
      </c>
      <c r="B1" s="104"/>
      <c r="C1" s="104"/>
      <c r="D1" s="104"/>
      <c r="E1" s="104"/>
      <c r="F1" s="104"/>
      <c r="G1" s="104"/>
      <c r="H1" s="104"/>
    </row>
    <row r="2" spans="1:13" ht="13.5" thickBot="1" x14ac:dyDescent="0.25">
      <c r="A2" s="105" t="s">
        <v>78</v>
      </c>
      <c r="B2" s="106"/>
      <c r="C2" s="106"/>
      <c r="D2" s="106"/>
      <c r="E2" s="106"/>
      <c r="F2" s="106"/>
      <c r="G2" s="106"/>
      <c r="H2" s="106"/>
    </row>
    <row r="3" spans="1:13" ht="51.75" thickBot="1" x14ac:dyDescent="0.25">
      <c r="A3" s="107" t="s">
        <v>79</v>
      </c>
      <c r="B3" s="108"/>
      <c r="C3" s="34" t="s">
        <v>80</v>
      </c>
      <c r="D3" s="15" t="s">
        <v>81</v>
      </c>
      <c r="E3" s="16" t="s">
        <v>82</v>
      </c>
      <c r="F3" s="16" t="s">
        <v>83</v>
      </c>
      <c r="G3" s="16" t="s">
        <v>84</v>
      </c>
      <c r="H3" s="17" t="s">
        <v>85</v>
      </c>
      <c r="I3" s="43" t="s">
        <v>96</v>
      </c>
      <c r="J3" s="44" t="s">
        <v>97</v>
      </c>
      <c r="K3" s="45" t="s">
        <v>98</v>
      </c>
      <c r="L3" s="46" t="s">
        <v>99</v>
      </c>
      <c r="M3" s="47" t="s">
        <v>100</v>
      </c>
    </row>
    <row r="4" spans="1:13" ht="18" x14ac:dyDescent="0.2">
      <c r="A4" s="100" t="s">
        <v>86</v>
      </c>
      <c r="B4" s="109" t="s">
        <v>87</v>
      </c>
      <c r="C4" s="35">
        <v>44652</v>
      </c>
      <c r="D4" s="28">
        <f t="shared" ref="D4:D12" si="0">F4+E4</f>
        <v>600</v>
      </c>
      <c r="E4" s="19">
        <v>100</v>
      </c>
      <c r="F4" s="19">
        <v>500</v>
      </c>
      <c r="G4" s="19">
        <v>250</v>
      </c>
      <c r="H4" s="59">
        <f>F4-G4</f>
        <v>250</v>
      </c>
      <c r="I4" s="48">
        <v>662</v>
      </c>
      <c r="J4" s="49">
        <v>250</v>
      </c>
      <c r="K4" s="49">
        <f t="shared" ref="K4:K9" si="1">H4-J4</f>
        <v>0</v>
      </c>
      <c r="L4" s="50">
        <v>0.56000000000000005</v>
      </c>
      <c r="M4" s="51">
        <f>H4*24*1*L4</f>
        <v>3360.0000000000005</v>
      </c>
    </row>
    <row r="5" spans="1:13" ht="18" x14ac:dyDescent="0.2">
      <c r="A5" s="101"/>
      <c r="B5" s="110"/>
      <c r="C5" s="36" t="s">
        <v>0</v>
      </c>
      <c r="D5" s="29">
        <f t="shared" si="0"/>
        <v>750</v>
      </c>
      <c r="E5" s="18">
        <v>100</v>
      </c>
      <c r="F5" s="18">
        <v>650</v>
      </c>
      <c r="G5" s="18">
        <v>250</v>
      </c>
      <c r="H5" s="60">
        <f t="shared" ref="H5:H11" si="2">F5-G5</f>
        <v>400</v>
      </c>
      <c r="I5" s="52">
        <v>879</v>
      </c>
      <c r="J5" s="53">
        <v>400</v>
      </c>
      <c r="K5" s="53">
        <f t="shared" si="1"/>
        <v>0</v>
      </c>
      <c r="L5" s="54">
        <v>0.35</v>
      </c>
      <c r="M5" s="55">
        <f>H5*24*2*L5</f>
        <v>6720</v>
      </c>
    </row>
    <row r="6" spans="1:13" ht="18" x14ac:dyDescent="0.2">
      <c r="A6" s="101"/>
      <c r="B6" s="110"/>
      <c r="C6" s="36" t="s">
        <v>1</v>
      </c>
      <c r="D6" s="29">
        <f t="shared" si="0"/>
        <v>600</v>
      </c>
      <c r="E6" s="18">
        <v>100</v>
      </c>
      <c r="F6" s="18">
        <v>500</v>
      </c>
      <c r="G6" s="18">
        <v>250</v>
      </c>
      <c r="H6" s="60">
        <f t="shared" si="2"/>
        <v>250</v>
      </c>
      <c r="I6" s="52">
        <v>748</v>
      </c>
      <c r="J6" s="53">
        <v>250</v>
      </c>
      <c r="K6" s="53">
        <f t="shared" si="1"/>
        <v>0</v>
      </c>
      <c r="L6" s="54">
        <v>0.45</v>
      </c>
      <c r="M6" s="55">
        <f>H6*24*5*L6</f>
        <v>13500</v>
      </c>
    </row>
    <row r="7" spans="1:13" ht="18" x14ac:dyDescent="0.2">
      <c r="A7" s="101"/>
      <c r="B7" s="110"/>
      <c r="C7" s="36" t="s">
        <v>2</v>
      </c>
      <c r="D7" s="29">
        <f t="shared" si="0"/>
        <v>550</v>
      </c>
      <c r="E7" s="18">
        <v>100</v>
      </c>
      <c r="F7" s="18">
        <v>450</v>
      </c>
      <c r="G7" s="18">
        <v>250</v>
      </c>
      <c r="H7" s="60">
        <f t="shared" si="2"/>
        <v>200</v>
      </c>
      <c r="I7" s="52">
        <v>662</v>
      </c>
      <c r="J7" s="53">
        <v>200</v>
      </c>
      <c r="K7" s="53">
        <f t="shared" si="1"/>
        <v>0</v>
      </c>
      <c r="L7" s="54">
        <v>0.55000000000000004</v>
      </c>
      <c r="M7" s="55">
        <f>H7*24*2*L7</f>
        <v>5280</v>
      </c>
    </row>
    <row r="8" spans="1:13" ht="18" x14ac:dyDescent="0.2">
      <c r="A8" s="101"/>
      <c r="B8" s="110"/>
      <c r="C8" s="36" t="s">
        <v>3</v>
      </c>
      <c r="D8" s="29">
        <f t="shared" si="0"/>
        <v>750</v>
      </c>
      <c r="E8" s="18">
        <v>100</v>
      </c>
      <c r="F8" s="18">
        <v>650</v>
      </c>
      <c r="G8" s="18">
        <v>250</v>
      </c>
      <c r="H8" s="60">
        <f t="shared" si="2"/>
        <v>400</v>
      </c>
      <c r="I8" s="52">
        <v>854</v>
      </c>
      <c r="J8" s="53">
        <v>400</v>
      </c>
      <c r="K8" s="53">
        <f t="shared" si="1"/>
        <v>0</v>
      </c>
      <c r="L8" s="54">
        <v>0.3</v>
      </c>
      <c r="M8" s="55">
        <f>H8*24*5*L8</f>
        <v>14400</v>
      </c>
    </row>
    <row r="9" spans="1:13" ht="18" x14ac:dyDescent="0.2">
      <c r="A9" s="101"/>
      <c r="B9" s="110"/>
      <c r="C9" s="36" t="s">
        <v>88</v>
      </c>
      <c r="D9" s="29">
        <f t="shared" si="0"/>
        <v>550</v>
      </c>
      <c r="E9" s="18">
        <v>100</v>
      </c>
      <c r="F9" s="18">
        <v>450</v>
      </c>
      <c r="G9" s="18">
        <v>250</v>
      </c>
      <c r="H9" s="60">
        <f t="shared" si="2"/>
        <v>200</v>
      </c>
      <c r="I9" s="52">
        <v>629</v>
      </c>
      <c r="J9" s="53">
        <v>200</v>
      </c>
      <c r="K9" s="53">
        <f t="shared" si="1"/>
        <v>0</v>
      </c>
      <c r="L9" s="54">
        <v>0.78</v>
      </c>
      <c r="M9" s="55">
        <f>H9*24*7*L9</f>
        <v>26208</v>
      </c>
    </row>
    <row r="10" spans="1:13" ht="18" x14ac:dyDescent="0.2">
      <c r="A10" s="101"/>
      <c r="B10" s="110"/>
      <c r="C10" s="36" t="s">
        <v>5</v>
      </c>
      <c r="D10" s="29">
        <f t="shared" si="0"/>
        <v>650</v>
      </c>
      <c r="E10" s="18">
        <v>100</v>
      </c>
      <c r="F10" s="18">
        <v>550</v>
      </c>
      <c r="G10" s="18">
        <v>250</v>
      </c>
      <c r="H10" s="60">
        <f t="shared" si="2"/>
        <v>300</v>
      </c>
      <c r="I10" s="52">
        <v>764</v>
      </c>
      <c r="J10" s="53">
        <v>300</v>
      </c>
      <c r="K10" s="53">
        <f>H10-J10</f>
        <v>0</v>
      </c>
      <c r="L10" s="54">
        <v>0.66</v>
      </c>
      <c r="M10" s="55">
        <f>H10*24*2*L10</f>
        <v>9504</v>
      </c>
    </row>
    <row r="11" spans="1:13" ht="18.75" thickBot="1" x14ac:dyDescent="0.25">
      <c r="A11" s="101"/>
      <c r="B11" s="111"/>
      <c r="C11" s="37" t="s">
        <v>6</v>
      </c>
      <c r="D11" s="30">
        <f t="shared" si="0"/>
        <v>550</v>
      </c>
      <c r="E11" s="20">
        <v>100</v>
      </c>
      <c r="F11" s="20">
        <v>450</v>
      </c>
      <c r="G11" s="20">
        <v>250</v>
      </c>
      <c r="H11" s="61">
        <f t="shared" si="2"/>
        <v>200</v>
      </c>
      <c r="I11" s="63">
        <v>704</v>
      </c>
      <c r="J11" s="64">
        <v>200</v>
      </c>
      <c r="K11" s="64">
        <f t="shared" ref="K11:K19" si="3">H11-J11</f>
        <v>0</v>
      </c>
      <c r="L11" s="65">
        <v>0.96</v>
      </c>
      <c r="M11" s="66">
        <f>H11*24*6*L11</f>
        <v>27648</v>
      </c>
    </row>
    <row r="12" spans="1:13" ht="18.75" thickBot="1" x14ac:dyDescent="0.25">
      <c r="A12" s="102"/>
      <c r="B12" s="13" t="s">
        <v>89</v>
      </c>
      <c r="C12" s="38" t="s">
        <v>90</v>
      </c>
      <c r="D12" s="21">
        <f t="shared" si="0"/>
        <v>100</v>
      </c>
      <c r="E12" s="22">
        <v>100</v>
      </c>
      <c r="F12" s="22">
        <v>0</v>
      </c>
      <c r="G12" s="22">
        <v>0</v>
      </c>
      <c r="H12" s="62">
        <f>F12-G12</f>
        <v>0</v>
      </c>
      <c r="I12" s="70">
        <v>0</v>
      </c>
      <c r="J12" s="71">
        <v>0</v>
      </c>
      <c r="K12" s="71">
        <f t="shared" si="3"/>
        <v>0</v>
      </c>
      <c r="L12" s="72">
        <v>0</v>
      </c>
      <c r="M12" s="73">
        <f>H12*24*4*L12</f>
        <v>0</v>
      </c>
    </row>
    <row r="13" spans="1:13" ht="18" x14ac:dyDescent="0.2">
      <c r="A13" s="97" t="s">
        <v>91</v>
      </c>
      <c r="B13" s="112" t="s">
        <v>92</v>
      </c>
      <c r="C13" s="39">
        <v>44652</v>
      </c>
      <c r="D13" s="31">
        <f t="shared" ref="D13:D19" si="4">E13+F13</f>
        <v>550</v>
      </c>
      <c r="E13" s="26">
        <v>100</v>
      </c>
      <c r="F13" s="26">
        <v>450</v>
      </c>
      <c r="G13" s="26">
        <v>250</v>
      </c>
      <c r="H13" s="67">
        <f>F13-G13</f>
        <v>200</v>
      </c>
      <c r="I13" s="48">
        <v>849</v>
      </c>
      <c r="J13" s="49">
        <v>200</v>
      </c>
      <c r="K13" s="49">
        <f t="shared" si="3"/>
        <v>0</v>
      </c>
      <c r="L13" s="50">
        <v>4.5</v>
      </c>
      <c r="M13" s="51">
        <f>H13*24*1*L13</f>
        <v>21600</v>
      </c>
    </row>
    <row r="14" spans="1:13" ht="18" x14ac:dyDescent="0.2">
      <c r="A14" s="98"/>
      <c r="B14" s="113"/>
      <c r="C14" s="40" t="s">
        <v>93</v>
      </c>
      <c r="D14" s="32">
        <f t="shared" si="4"/>
        <v>600</v>
      </c>
      <c r="E14" s="25">
        <v>100</v>
      </c>
      <c r="F14" s="25">
        <v>500</v>
      </c>
      <c r="G14" s="25">
        <v>250</v>
      </c>
      <c r="H14" s="68">
        <f t="shared" ref="H14:H18" si="5">F14-G14</f>
        <v>250</v>
      </c>
      <c r="I14" s="52">
        <v>761</v>
      </c>
      <c r="J14" s="53">
        <v>250</v>
      </c>
      <c r="K14" s="53">
        <f t="shared" si="3"/>
        <v>0</v>
      </c>
      <c r="L14" s="54">
        <v>2.8</v>
      </c>
      <c r="M14" s="55">
        <f>H14*24*7*L14</f>
        <v>117599.99999999999</v>
      </c>
    </row>
    <row r="15" spans="1:13" ht="18" x14ac:dyDescent="0.2">
      <c r="A15" s="98"/>
      <c r="B15" s="113"/>
      <c r="C15" s="40" t="s">
        <v>2</v>
      </c>
      <c r="D15" s="32">
        <f t="shared" si="4"/>
        <v>700</v>
      </c>
      <c r="E15" s="25">
        <v>100</v>
      </c>
      <c r="F15" s="25">
        <v>600</v>
      </c>
      <c r="G15" s="25">
        <v>250</v>
      </c>
      <c r="H15" s="68">
        <f t="shared" si="5"/>
        <v>350</v>
      </c>
      <c r="I15" s="84">
        <v>807</v>
      </c>
      <c r="J15" s="85">
        <v>350</v>
      </c>
      <c r="K15" s="86">
        <f t="shared" si="3"/>
        <v>0</v>
      </c>
      <c r="L15" s="85">
        <v>2.75</v>
      </c>
      <c r="M15" s="55">
        <f>H15*24*2*L15</f>
        <v>46200</v>
      </c>
    </row>
    <row r="16" spans="1:13" ht="18" x14ac:dyDescent="0.2">
      <c r="A16" s="98"/>
      <c r="B16" s="113"/>
      <c r="C16" s="40" t="s">
        <v>3</v>
      </c>
      <c r="D16" s="32">
        <f t="shared" si="4"/>
        <v>750</v>
      </c>
      <c r="E16" s="25">
        <v>100</v>
      </c>
      <c r="F16" s="25">
        <v>650</v>
      </c>
      <c r="G16" s="25">
        <v>250</v>
      </c>
      <c r="H16" s="68">
        <f t="shared" si="5"/>
        <v>400</v>
      </c>
      <c r="I16" s="76">
        <v>889</v>
      </c>
      <c r="J16" s="74">
        <v>400</v>
      </c>
      <c r="K16" s="53">
        <f t="shared" si="3"/>
        <v>0</v>
      </c>
      <c r="L16" s="75">
        <v>2.38</v>
      </c>
      <c r="M16" s="55">
        <f>H16*24*5*L16</f>
        <v>114240</v>
      </c>
    </row>
    <row r="17" spans="1:13" ht="18" x14ac:dyDescent="0.2">
      <c r="A17" s="98"/>
      <c r="B17" s="113"/>
      <c r="C17" s="40" t="s">
        <v>4</v>
      </c>
      <c r="D17" s="32">
        <f t="shared" si="4"/>
        <v>650</v>
      </c>
      <c r="E17" s="25">
        <v>100</v>
      </c>
      <c r="F17" s="25">
        <v>550</v>
      </c>
      <c r="G17" s="25">
        <v>250</v>
      </c>
      <c r="H17" s="68">
        <f t="shared" si="5"/>
        <v>300</v>
      </c>
      <c r="I17" s="76">
        <v>811</v>
      </c>
      <c r="J17" s="74">
        <v>300</v>
      </c>
      <c r="K17" s="53">
        <f t="shared" si="3"/>
        <v>0</v>
      </c>
      <c r="L17" s="75">
        <v>2.38</v>
      </c>
      <c r="M17" s="55">
        <f>H17*24*2*L17</f>
        <v>34272</v>
      </c>
    </row>
    <row r="18" spans="1:13" ht="18.75" thickBot="1" x14ac:dyDescent="0.25">
      <c r="A18" s="98"/>
      <c r="B18" s="114"/>
      <c r="C18" s="41" t="s">
        <v>94</v>
      </c>
      <c r="D18" s="33">
        <f t="shared" si="4"/>
        <v>500</v>
      </c>
      <c r="E18" s="27">
        <v>100</v>
      </c>
      <c r="F18" s="27">
        <v>400</v>
      </c>
      <c r="G18" s="27">
        <v>250</v>
      </c>
      <c r="H18" s="69">
        <f t="shared" si="5"/>
        <v>150</v>
      </c>
      <c r="I18" s="78">
        <v>689</v>
      </c>
      <c r="J18" s="79">
        <v>150</v>
      </c>
      <c r="K18" s="64">
        <f t="shared" si="3"/>
        <v>0</v>
      </c>
      <c r="L18" s="80">
        <v>5.21</v>
      </c>
      <c r="M18" s="66">
        <f>H18*24*13*L18</f>
        <v>243828</v>
      </c>
    </row>
    <row r="19" spans="1:13" ht="18.75" thickBot="1" x14ac:dyDescent="0.25">
      <c r="A19" s="99"/>
      <c r="B19" s="14" t="s">
        <v>95</v>
      </c>
      <c r="C19" s="42" t="s">
        <v>90</v>
      </c>
      <c r="D19" s="23">
        <f t="shared" si="4"/>
        <v>100</v>
      </c>
      <c r="E19" s="24">
        <v>100</v>
      </c>
      <c r="F19" s="24">
        <v>0</v>
      </c>
      <c r="G19" s="24">
        <v>0</v>
      </c>
      <c r="H19" s="77">
        <f>F19-G19</f>
        <v>0</v>
      </c>
      <c r="I19" s="81">
        <v>0</v>
      </c>
      <c r="J19" s="82">
        <v>0</v>
      </c>
      <c r="K19" s="56">
        <f t="shared" si="3"/>
        <v>0</v>
      </c>
      <c r="L19" s="83">
        <v>0</v>
      </c>
      <c r="M19" s="57">
        <f t="shared" ref="M19" si="6">H19*24*31*L19</f>
        <v>0</v>
      </c>
    </row>
    <row r="20" spans="1:13" x14ac:dyDescent="0.2">
      <c r="M20" s="58">
        <f>SUM(M4:M19)</f>
        <v>684360</v>
      </c>
    </row>
  </sheetData>
  <mergeCells count="7">
    <mergeCell ref="A13:A19"/>
    <mergeCell ref="A4:A12"/>
    <mergeCell ref="A1:H1"/>
    <mergeCell ref="A2:H2"/>
    <mergeCell ref="A3:B3"/>
    <mergeCell ref="B4:B11"/>
    <mergeCell ref="B13:B18"/>
  </mergeCells>
  <pageMargins left="0.7" right="0.7" top="0.75" bottom="0.75" header="0.3" footer="0.3"/>
  <ignoredErrors>
    <ignoredError sqref="M6:M18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Monica Tuceac</cp:lastModifiedBy>
  <dcterms:created xsi:type="dcterms:W3CDTF">2022-03-17T13:06:02Z</dcterms:created>
  <dcterms:modified xsi:type="dcterms:W3CDTF">2022-03-17T13:43:33Z</dcterms:modified>
</cp:coreProperties>
</file>