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90" windowWidth="27555" windowHeight="12315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10" i="2" l="1"/>
  <c r="M9" i="2"/>
  <c r="M7" i="2"/>
  <c r="M5" i="2"/>
  <c r="M6" i="2"/>
  <c r="M4" i="2"/>
  <c r="M11" i="2" l="1"/>
  <c r="M8" i="2"/>
  <c r="M12" i="2"/>
  <c r="K5" i="2"/>
  <c r="K6" i="2"/>
  <c r="K7" i="2"/>
  <c r="K8" i="2"/>
  <c r="K9" i="2"/>
  <c r="K10" i="2"/>
  <c r="K11" i="2"/>
  <c r="K12" i="2"/>
  <c r="H12" i="2" l="1"/>
  <c r="D12" i="2"/>
  <c r="H11" i="2"/>
  <c r="D11" i="2"/>
  <c r="H10" i="2"/>
  <c r="D10" i="2"/>
  <c r="H9" i="2"/>
  <c r="D9" i="2"/>
  <c r="H8" i="2"/>
  <c r="D8" i="2"/>
  <c r="H7" i="2"/>
  <c r="D7" i="2"/>
  <c r="H6" i="2"/>
  <c r="D6" i="2"/>
  <c r="H5" i="2"/>
  <c r="D5" i="2"/>
  <c r="H4" i="2"/>
  <c r="D4" i="2"/>
  <c r="K4" i="2" l="1"/>
  <c r="W28" i="1"/>
  <c r="S28" i="1"/>
  <c r="O28" i="1"/>
  <c r="K28" i="1"/>
  <c r="G28" i="1"/>
  <c r="C28" i="1"/>
  <c r="W15" i="1"/>
  <c r="S15" i="1"/>
  <c r="O15" i="1"/>
  <c r="K15" i="1"/>
  <c r="G15" i="1"/>
  <c r="C15" i="1"/>
  <c r="M13" i="2" l="1"/>
</calcChain>
</file>

<file path=xl/sharedStrings.xml><?xml version="1.0" encoding="utf-8"?>
<sst xmlns="http://schemas.openxmlformats.org/spreadsheetml/2006/main" count="378" uniqueCount="81">
  <si>
    <t>01-03.05.2022</t>
  </si>
  <si>
    <t>04-13.05.2022</t>
  </si>
  <si>
    <t>18-20.05.2022</t>
  </si>
  <si>
    <t>25-31.05.2022</t>
  </si>
  <si>
    <t>CROSS BORDER CAPACITY ALLOCATION AUCTION RESULTS for the period of:
01-03.05.2022</t>
  </si>
  <si>
    <t>CROSS BORDER CAPACITY ALLOCATION AUCTION RESULTS for the period of:
04-13.05.2022</t>
  </si>
  <si>
    <t>CROSS BORDER CAPACITY ALLOCATION AUCTION RESULTS for the period of:
14-17.05.2022</t>
  </si>
  <si>
    <t>CROSS BORDER CAPACITY ALLOCATION AUCTION RESULTS for the period of:
18-20.05.2022</t>
  </si>
  <si>
    <t>CROSS BORDER CAPACITY ALLOCATION AUCTION RESULTS for the period of:
21-24.05.2022</t>
  </si>
  <si>
    <t>CROSS BORDER CAPACITY ALLOCATION AUCTION RESULTS for the period of:
25-31.05.2022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</si>
  <si>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</si>
  <si>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</si>
  <si>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</si>
  <si>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</si>
  <si>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</si>
  <si>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</si>
  <si>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</si>
  <si>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</si>
  <si>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</si>
  <si>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350</t>
  </si>
  <si>
    <t>ATC = 250</t>
  </si>
  <si>
    <t>ATC = 400</t>
  </si>
  <si>
    <t>ATC = 150</t>
  </si>
  <si>
    <t>11XDANSKECOM---P</t>
  </si>
  <si>
    <t>DANSKE COMMODITIES A/S</t>
  </si>
  <si>
    <t>11XEDFTRADING--G</t>
  </si>
  <si>
    <t>EDF Trading Limited</t>
  </si>
  <si>
    <t>12XEFT-SWITZERLR</t>
  </si>
  <si>
    <t>ENERGY FINANCING TEAM SWITZERLAND AG</t>
  </si>
  <si>
    <t>11XIGET--------D</t>
  </si>
  <si>
    <t>GEN-I d.o.o</t>
  </si>
  <si>
    <t>11XHSE-SLOVENIAG</t>
  </si>
  <si>
    <t xml:space="preserve">HOLDING SLOVENSKE ELEKTRARNE </t>
  </si>
  <si>
    <t>11XSTATKRAFT001N</t>
  </si>
  <si>
    <t>STATKRAFT MARKETS GMBH</t>
  </si>
  <si>
    <t>28X-INTERENERGO8</t>
  </si>
  <si>
    <t>INTERENERGO energetski inzeniring d.o.o.</t>
  </si>
  <si>
    <t>15X-MVM--------B</t>
  </si>
  <si>
    <t>MVM PARTNER ENERGIAKERESKEDELMI ZARTKORUEN MUKODO RESZVENYTARSASAG</t>
  </si>
  <si>
    <t>11XFREEPOINT---N</t>
  </si>
  <si>
    <t>FREEPOINT COMMODITIES EUROPE LLP</t>
  </si>
  <si>
    <t>23X--161129-ME-L</t>
  </si>
  <si>
    <t>MFT Energy A/S</t>
  </si>
  <si>
    <t>Total Allocated Capacity</t>
  </si>
  <si>
    <t>EXPORT (RO-RS)</t>
  </si>
  <si>
    <t>ATC = 200</t>
  </si>
  <si>
    <t>30XRODISTRIB---W</t>
  </si>
  <si>
    <t>ENERGY DISTRIBUTION SERVICES</t>
  </si>
  <si>
    <t>32XEGL-BULGARIAC</t>
  </si>
  <si>
    <t>AXPO Bulgaria EAD</t>
  </si>
  <si>
    <t>30XRORESTART---4</t>
  </si>
  <si>
    <t>Restart Energy One S.A.</t>
  </si>
  <si>
    <t>11XDISAM-------V</t>
  </si>
  <si>
    <t>Energi Danmark A/S</t>
  </si>
  <si>
    <t>32X001100101073T</t>
  </si>
  <si>
    <t>Energovia EOOD</t>
  </si>
  <si>
    <t>NOTE: The deadline for transferring capacities for the month of MAI is 25 APRILIE 2022, 12:00(RO). _x000D_
The transfers are to be operated by the participants in the DAMAS platform and the corresponding annex for the transfer is to be sent  by email to: contracte.alocare@transelectrica.ro</t>
  </si>
  <si>
    <t>May 2022</t>
  </si>
  <si>
    <t>Available transfer capacity on the tie-lines of the Romanian Power System with its neighbouring Systems</t>
  </si>
  <si>
    <t>Direction</t>
  </si>
  <si>
    <t>PERIOD</t>
  </si>
  <si>
    <t>TTC</t>
  </si>
  <si>
    <t>TRM</t>
  </si>
  <si>
    <t>NTC</t>
  </si>
  <si>
    <t>AAC</t>
  </si>
  <si>
    <t>ATCm</t>
  </si>
  <si>
    <t>IMPORT</t>
  </si>
  <si>
    <t>Serbia -&gt; Romania (RS-RO)</t>
  </si>
  <si>
    <t>14-24.05.2022</t>
  </si>
  <si>
    <t>Ukraine -&gt; Romania (UA-RO)</t>
  </si>
  <si>
    <t>01-31.05.2022</t>
  </si>
  <si>
    <t>EXPORT</t>
  </si>
  <si>
    <t>Romania -&gt; Serbia (RO-RS)</t>
  </si>
  <si>
    <t>01-17.05.2022</t>
  </si>
  <si>
    <t>21-31.05.2022</t>
  </si>
  <si>
    <t>Romania -&gt; Ukraine  (RO-UA)</t>
  </si>
  <si>
    <t>Total requested capacity</t>
  </si>
  <si>
    <t>Total allocated capacity</t>
  </si>
  <si>
    <t>Available capacity after the auction</t>
  </si>
  <si>
    <t>Auction Price</t>
  </si>
  <si>
    <t>Auction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</si>
</sst>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3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 CE"/>
      <family val="2"/>
      <charset val="238"/>
    </font>
    <font>
      <b/>
      <i/>
      <sz val="22"/>
      <color indexed="10"/>
      <name val="Arial"/>
      <family val="2"/>
      <charset val="238"/>
    </font>
    <font>
      <sz val="1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8">
    <xf numFmtId="0" fontId="0" fillId="0" borderId="0"/>
    <xf numFmtId="43" fontId="1" fillId="0" borderId="0" applyFont="0" applyFill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0" borderId="17" applyNumberFormat="0" applyAlignment="0" applyProtection="0"/>
    <xf numFmtId="0" fontId="12" fillId="0" borderId="0" applyNumberFormat="0" applyFill="0" applyBorder="0" applyAlignment="0" applyProtection="0"/>
    <xf numFmtId="0" fontId="13" fillId="0" borderId="18" applyNumberFormat="0" applyFill="0" applyAlignment="0" applyProtection="0"/>
    <xf numFmtId="0" fontId="14" fillId="0" borderId="19" applyNumberFormat="0" applyFill="0" applyAlignment="0" applyProtection="0"/>
    <xf numFmtId="0" fontId="15" fillId="0" borderId="20" applyNumberFormat="0" applyFill="0" applyAlignment="0" applyProtection="0"/>
    <xf numFmtId="0" fontId="15" fillId="0" borderId="0" applyNumberFormat="0" applyFill="0" applyBorder="0" applyAlignment="0" applyProtection="0"/>
    <xf numFmtId="0" fontId="16" fillId="19" borderId="21" applyNumberFormat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6" fillId="20" borderId="23" applyNumberFormat="0" applyFont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4" borderId="0" applyNumberFormat="0" applyBorder="0" applyAlignment="0" applyProtection="0"/>
    <xf numFmtId="0" fontId="19" fillId="7" borderId="0" applyNumberFormat="0" applyBorder="0" applyAlignment="0" applyProtection="0"/>
    <xf numFmtId="0" fontId="20" fillId="25" borderId="24" applyNumberFormat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2" fillId="0" borderId="0"/>
    <xf numFmtId="0" fontId="2" fillId="0" borderId="0"/>
    <xf numFmtId="0" fontId="23" fillId="0" borderId="0"/>
    <xf numFmtId="0" fontId="24" fillId="0" borderId="25" applyNumberFormat="0" applyFill="0" applyAlignment="0" applyProtection="0"/>
    <xf numFmtId="0" fontId="25" fillId="6" borderId="0" applyNumberFormat="0" applyBorder="0" applyAlignment="0" applyProtection="0"/>
    <xf numFmtId="0" fontId="26" fillId="26" borderId="0" applyNumberFormat="0" applyBorder="0" applyAlignment="0" applyProtection="0"/>
    <xf numFmtId="0" fontId="27" fillId="25" borderId="17" applyNumberFormat="0" applyAlignment="0" applyProtection="0"/>
    <xf numFmtId="0" fontId="2" fillId="0" borderId="0"/>
  </cellStyleXfs>
  <cellXfs count="133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center" vertical="center" wrapText="1"/>
    </xf>
    <xf numFmtId="4" fontId="8" fillId="0" borderId="14" xfId="0" applyNumberFormat="1" applyFont="1" applyFill="1" applyBorder="1" applyAlignment="1">
      <alignment horizontal="center" wrapText="1"/>
    </xf>
    <xf numFmtId="4" fontId="8" fillId="0" borderId="16" xfId="0" applyNumberFormat="1" applyFont="1" applyFill="1" applyBorder="1" applyAlignment="1">
      <alignment horizontal="center" wrapText="1"/>
    </xf>
    <xf numFmtId="0" fontId="0" fillId="0" borderId="0" xfId="0"/>
    <xf numFmtId="0" fontId="29" fillId="27" borderId="29" xfId="52" applyFont="1" applyFill="1" applyBorder="1" applyAlignment="1">
      <alignment horizontal="center" vertical="center" wrapText="1"/>
    </xf>
    <xf numFmtId="0" fontId="29" fillId="28" borderId="29" xfId="52" applyFont="1" applyFill="1" applyBorder="1" applyAlignment="1">
      <alignment horizontal="center" vertical="center" wrapText="1"/>
    </xf>
    <xf numFmtId="0" fontId="28" fillId="29" borderId="32" xfId="52" applyFont="1" applyFill="1" applyBorder="1" applyAlignment="1">
      <alignment horizontal="center" vertical="center" wrapText="1"/>
    </xf>
    <xf numFmtId="0" fontId="28" fillId="29" borderId="8" xfId="52" applyFont="1" applyFill="1" applyBorder="1" applyAlignment="1">
      <alignment horizontal="center" vertical="center" wrapText="1"/>
    </xf>
    <xf numFmtId="0" fontId="28" fillId="29" borderId="9" xfId="52" applyFont="1" applyFill="1" applyBorder="1" applyAlignment="1">
      <alignment horizontal="center" vertical="center" wrapText="1"/>
    </xf>
    <xf numFmtId="0" fontId="6" fillId="27" borderId="11" xfId="52" applyNumberFormat="1" applyFont="1" applyFill="1" applyBorder="1" applyAlignment="1">
      <alignment horizontal="center" vertical="center" wrapText="1"/>
    </xf>
    <xf numFmtId="0" fontId="6" fillId="27" borderId="33" xfId="52" applyNumberFormat="1" applyFont="1" applyFill="1" applyBorder="1" applyAlignment="1">
      <alignment horizontal="center" vertical="center" wrapText="1"/>
    </xf>
    <xf numFmtId="0" fontId="6" fillId="27" borderId="36" xfId="52" applyFont="1" applyFill="1" applyBorder="1" applyAlignment="1">
      <alignment horizontal="center" vertical="center" wrapText="1"/>
    </xf>
    <xf numFmtId="0" fontId="6" fillId="27" borderId="10" xfId="52" applyNumberFormat="1" applyFont="1" applyFill="1" applyBorder="1" applyAlignment="1">
      <alignment horizontal="center" vertical="center" wrapText="1"/>
    </xf>
    <xf numFmtId="0" fontId="28" fillId="30" borderId="14" xfId="52" applyFont="1" applyFill="1" applyBorder="1" applyAlignment="1">
      <alignment horizontal="center" vertical="center" wrapText="1"/>
    </xf>
    <xf numFmtId="0" fontId="6" fillId="28" borderId="12" xfId="52" applyFont="1" applyFill="1" applyBorder="1" applyAlignment="1">
      <alignment horizontal="center" vertical="center" wrapText="1"/>
    </xf>
    <xf numFmtId="0" fontId="6" fillId="28" borderId="13" xfId="52" applyFont="1" applyFill="1" applyBorder="1" applyAlignment="1">
      <alignment horizontal="center" vertical="center" wrapText="1"/>
    </xf>
    <xf numFmtId="0" fontId="28" fillId="28" borderId="16" xfId="52" applyFont="1" applyFill="1" applyBorder="1" applyAlignment="1">
      <alignment horizontal="center" vertical="center" wrapText="1"/>
    </xf>
    <xf numFmtId="0" fontId="6" fillId="28" borderId="11" xfId="52" applyFont="1" applyFill="1" applyBorder="1" applyAlignment="1">
      <alignment horizontal="center" vertical="center" wrapText="1"/>
    </xf>
    <xf numFmtId="0" fontId="6" fillId="28" borderId="33" xfId="52" applyFont="1" applyFill="1" applyBorder="1" applyAlignment="1">
      <alignment horizontal="center" vertical="center" wrapText="1"/>
    </xf>
    <xf numFmtId="0" fontId="29" fillId="27" borderId="37" xfId="0" applyFont="1" applyFill="1" applyBorder="1" applyAlignment="1">
      <alignment horizontal="center" vertical="center" wrapText="1"/>
    </xf>
    <xf numFmtId="14" fontId="29" fillId="28" borderId="37" xfId="0" applyNumberFormat="1" applyFont="1" applyFill="1" applyBorder="1" applyAlignment="1">
      <alignment horizontal="center" vertical="center" wrapText="1"/>
    </xf>
    <xf numFmtId="0" fontId="29" fillId="27" borderId="38" xfId="0" applyFont="1" applyFill="1" applyBorder="1" applyAlignment="1">
      <alignment horizontal="center" vertical="center" wrapText="1"/>
    </xf>
    <xf numFmtId="0" fontId="28" fillId="29" borderId="29" xfId="52" applyFont="1" applyFill="1" applyBorder="1" applyAlignment="1">
      <alignment horizontal="center" vertical="center" wrapText="1"/>
    </xf>
    <xf numFmtId="0" fontId="29" fillId="27" borderId="39" xfId="0" applyFont="1" applyFill="1" applyBorder="1" applyAlignment="1">
      <alignment horizontal="center" vertical="center" wrapText="1"/>
    </xf>
    <xf numFmtId="14" fontId="29" fillId="28" borderId="38" xfId="0" applyNumberFormat="1" applyFont="1" applyFill="1" applyBorder="1" applyAlignment="1">
      <alignment horizontal="center" vertical="center" wrapText="1"/>
    </xf>
    <xf numFmtId="0" fontId="29" fillId="27" borderId="29" xfId="0" applyFont="1" applyFill="1" applyBorder="1" applyAlignment="1">
      <alignment horizontal="center" vertical="center" wrapText="1"/>
    </xf>
    <xf numFmtId="14" fontId="29" fillId="28" borderId="39" xfId="0" applyNumberFormat="1" applyFont="1" applyFill="1" applyBorder="1" applyAlignment="1">
      <alignment horizontal="center" vertical="center" wrapText="1"/>
    </xf>
    <xf numFmtId="0" fontId="29" fillId="28" borderId="29" xfId="0" applyFont="1" applyFill="1" applyBorder="1" applyAlignment="1">
      <alignment horizontal="center" vertical="center" wrapText="1"/>
    </xf>
    <xf numFmtId="0" fontId="6" fillId="27" borderId="40" xfId="52" applyFont="1" applyFill="1" applyBorder="1" applyAlignment="1">
      <alignment horizontal="center" vertical="center" wrapText="1"/>
    </xf>
    <xf numFmtId="0" fontId="6" fillId="27" borderId="41" xfId="52" applyFont="1" applyFill="1" applyBorder="1" applyAlignment="1">
      <alignment horizontal="center" vertical="center" wrapText="1"/>
    </xf>
    <xf numFmtId="0" fontId="6" fillId="27" borderId="42" xfId="52" applyFont="1" applyFill="1" applyBorder="1" applyAlignment="1">
      <alignment horizontal="center" vertical="center" wrapText="1"/>
    </xf>
    <xf numFmtId="0" fontId="6" fillId="27" borderId="43" xfId="52" applyNumberFormat="1" applyFont="1" applyFill="1" applyBorder="1" applyAlignment="1">
      <alignment horizontal="center" vertical="center" wrapText="1"/>
    </xf>
    <xf numFmtId="0" fontId="6" fillId="28" borderId="40" xfId="52" applyFont="1" applyFill="1" applyBorder="1" applyAlignment="1">
      <alignment horizontal="center" vertical="center" wrapText="1"/>
    </xf>
    <xf numFmtId="0" fontId="6" fillId="28" borderId="41" xfId="52" applyFont="1" applyFill="1" applyBorder="1" applyAlignment="1">
      <alignment horizontal="center" vertical="center" wrapText="1"/>
    </xf>
    <xf numFmtId="0" fontId="6" fillId="28" borderId="42" xfId="52" applyFont="1" applyFill="1" applyBorder="1" applyAlignment="1">
      <alignment horizontal="center" vertical="center" wrapText="1"/>
    </xf>
    <xf numFmtId="0" fontId="6" fillId="28" borderId="43" xfId="52" applyFont="1" applyFill="1" applyBorder="1" applyAlignment="1">
      <alignment horizontal="center" vertical="center" wrapText="1"/>
    </xf>
    <xf numFmtId="0" fontId="3" fillId="32" borderId="7" xfId="46" applyFont="1" applyFill="1" applyBorder="1" applyAlignment="1">
      <alignment horizontal="center" vertical="center" wrapText="1"/>
    </xf>
    <xf numFmtId="0" fontId="3" fillId="33" borderId="8" xfId="46" applyFont="1" applyFill="1" applyBorder="1" applyAlignment="1">
      <alignment horizontal="center" vertical="center" wrapText="1"/>
    </xf>
    <xf numFmtId="0" fontId="3" fillId="34" borderId="8" xfId="46" applyFont="1" applyFill="1" applyBorder="1" applyAlignment="1">
      <alignment horizontal="center" vertical="center" wrapText="1"/>
    </xf>
    <xf numFmtId="0" fontId="32" fillId="0" borderId="40" xfId="57" applyFont="1" applyBorder="1" applyAlignment="1">
      <alignment horizontal="center" vertical="center"/>
    </xf>
    <xf numFmtId="0" fontId="32" fillId="0" borderId="33" xfId="57" applyFont="1" applyBorder="1" applyAlignment="1">
      <alignment horizontal="center" vertical="center"/>
    </xf>
    <xf numFmtId="43" fontId="32" fillId="0" borderId="33" xfId="1" applyFont="1" applyBorder="1" applyAlignment="1">
      <alignment horizontal="center" vertical="center"/>
    </xf>
    <xf numFmtId="43" fontId="32" fillId="0" borderId="34" xfId="1" applyFont="1" applyBorder="1" applyAlignment="1">
      <alignment horizontal="center" vertical="center"/>
    </xf>
    <xf numFmtId="0" fontId="32" fillId="0" borderId="41" xfId="57" applyFont="1" applyBorder="1" applyAlignment="1">
      <alignment horizontal="center" vertical="center"/>
    </xf>
    <xf numFmtId="0" fontId="32" fillId="0" borderId="11" xfId="57" applyFont="1" applyBorder="1" applyAlignment="1">
      <alignment horizontal="center" vertical="center"/>
    </xf>
    <xf numFmtId="43" fontId="32" fillId="0" borderId="11" xfId="1" applyFont="1" applyBorder="1" applyAlignment="1">
      <alignment horizontal="center" vertical="center"/>
    </xf>
    <xf numFmtId="43" fontId="32" fillId="0" borderId="35" xfId="1" applyFont="1" applyBorder="1" applyAlignment="1">
      <alignment horizontal="center" vertical="center"/>
    </xf>
    <xf numFmtId="0" fontId="32" fillId="0" borderId="27" xfId="57" applyFont="1" applyFill="1" applyBorder="1" applyAlignment="1">
      <alignment horizontal="center" vertical="center"/>
    </xf>
    <xf numFmtId="0" fontId="32" fillId="0" borderId="49" xfId="57" applyFont="1" applyFill="1" applyBorder="1" applyAlignment="1">
      <alignment horizontal="center" vertical="center"/>
    </xf>
    <xf numFmtId="0" fontId="32" fillId="0" borderId="49" xfId="57" applyFont="1" applyBorder="1" applyAlignment="1">
      <alignment horizontal="center" vertical="center"/>
    </xf>
    <xf numFmtId="43" fontId="32" fillId="0" borderId="49" xfId="1" applyFont="1" applyFill="1" applyBorder="1" applyAlignment="1">
      <alignment horizontal="center" vertical="center"/>
    </xf>
    <xf numFmtId="43" fontId="32" fillId="0" borderId="26" xfId="1" applyFont="1" applyBorder="1" applyAlignment="1">
      <alignment horizontal="center" vertical="center"/>
    </xf>
    <xf numFmtId="0" fontId="28" fillId="30" borderId="50" xfId="52" applyFont="1" applyFill="1" applyBorder="1" applyAlignment="1">
      <alignment horizontal="center" vertical="center" wrapText="1"/>
    </xf>
    <xf numFmtId="0" fontId="28" fillId="30" borderId="51" xfId="52" applyFont="1" applyFill="1" applyBorder="1" applyAlignment="1">
      <alignment horizontal="center" vertical="center" wrapText="1"/>
    </xf>
    <xf numFmtId="0" fontId="28" fillId="30" borderId="52" xfId="52" applyFont="1" applyFill="1" applyBorder="1" applyAlignment="1">
      <alignment horizontal="center" vertical="center" wrapText="1"/>
    </xf>
    <xf numFmtId="0" fontId="32" fillId="0" borderId="53" xfId="57" applyFont="1" applyBorder="1" applyAlignment="1">
      <alignment horizontal="center" vertical="center"/>
    </xf>
    <xf numFmtId="0" fontId="32" fillId="0" borderId="10" xfId="57" applyFont="1" applyBorder="1" applyAlignment="1">
      <alignment horizontal="center" vertical="center"/>
    </xf>
    <xf numFmtId="43" fontId="32" fillId="0" borderId="10" xfId="1" applyFont="1" applyBorder="1" applyAlignment="1">
      <alignment horizontal="center" vertical="center"/>
    </xf>
    <xf numFmtId="0" fontId="32" fillId="0" borderId="42" xfId="57" applyFont="1" applyBorder="1" applyAlignment="1">
      <alignment horizontal="center" vertical="center"/>
    </xf>
    <xf numFmtId="0" fontId="32" fillId="0" borderId="43" xfId="57" applyFont="1" applyBorder="1" applyAlignment="1">
      <alignment horizontal="center" vertical="center"/>
    </xf>
    <xf numFmtId="43" fontId="32" fillId="0" borderId="43" xfId="1" applyFont="1" applyBorder="1" applyAlignment="1">
      <alignment horizontal="center" vertical="center"/>
    </xf>
    <xf numFmtId="43" fontId="32" fillId="0" borderId="44" xfId="1" applyFont="1" applyBorder="1" applyAlignment="1">
      <alignment horizontal="center" vertical="center"/>
    </xf>
    <xf numFmtId="0" fontId="28" fillId="28" borderId="50" xfId="52" applyFont="1" applyFill="1" applyBorder="1" applyAlignment="1">
      <alignment horizontal="center" vertical="center" wrapText="1"/>
    </xf>
    <xf numFmtId="0" fontId="28" fillId="28" borderId="51" xfId="52" applyFont="1" applyFill="1" applyBorder="1" applyAlignment="1">
      <alignment horizontal="center" vertical="center" wrapText="1"/>
    </xf>
    <xf numFmtId="0" fontId="28" fillId="28" borderId="52" xfId="52" applyFont="1" applyFill="1" applyBorder="1" applyAlignment="1">
      <alignment horizontal="center" vertical="center" wrapText="1"/>
    </xf>
    <xf numFmtId="43" fontId="32" fillId="0" borderId="14" xfId="1" applyFont="1" applyBorder="1" applyAlignment="1">
      <alignment horizontal="center" vertical="center"/>
    </xf>
    <xf numFmtId="0" fontId="32" fillId="36" borderId="42" xfId="52" applyFont="1" applyFill="1" applyBorder="1" applyAlignment="1">
      <alignment horizontal="center" vertical="center" wrapText="1"/>
    </xf>
    <xf numFmtId="0" fontId="32" fillId="36" borderId="43" xfId="52" applyFont="1" applyFill="1" applyBorder="1" applyAlignment="1">
      <alignment horizontal="center" vertical="center" wrapText="1"/>
    </xf>
    <xf numFmtId="0" fontId="3" fillId="4" borderId="0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9" fillId="31" borderId="30" xfId="52" applyFont="1" applyFill="1" applyBorder="1" applyAlignment="1">
      <alignment horizontal="center" vertical="center" textRotation="90" wrapText="1"/>
    </xf>
    <xf numFmtId="0" fontId="29" fillId="31" borderId="31" xfId="52" applyFont="1" applyFill="1" applyBorder="1" applyAlignment="1">
      <alignment horizontal="center" vertical="center" textRotation="90" wrapText="1"/>
    </xf>
    <xf numFmtId="0" fontId="29" fillId="31" borderId="28" xfId="52" applyFont="1" applyFill="1" applyBorder="1" applyAlignment="1">
      <alignment horizontal="center" vertical="center" textRotation="90" wrapText="1"/>
    </xf>
    <xf numFmtId="0" fontId="29" fillId="28" borderId="30" xfId="52" applyFont="1" applyFill="1" applyBorder="1" applyAlignment="1">
      <alignment horizontal="center" vertical="center" wrapText="1"/>
    </xf>
    <xf numFmtId="0" fontId="29" fillId="28" borderId="31" xfId="52" applyFont="1" applyFill="1" applyBorder="1" applyAlignment="1">
      <alignment horizontal="center" vertical="center" wrapText="1"/>
    </xf>
    <xf numFmtId="0" fontId="29" fillId="28" borderId="28" xfId="52" applyFont="1" applyFill="1" applyBorder="1" applyAlignment="1">
      <alignment horizontal="center" vertical="center" wrapText="1"/>
    </xf>
    <xf numFmtId="17" fontId="31" fillId="0" borderId="0" xfId="52" quotePrefix="1" applyNumberFormat="1" applyFont="1" applyBorder="1" applyAlignment="1">
      <alignment horizontal="center" vertical="center"/>
    </xf>
    <xf numFmtId="0" fontId="30" fillId="0" borderId="45" xfId="52" applyFont="1" applyBorder="1" applyAlignment="1">
      <alignment horizontal="center" vertical="center"/>
    </xf>
    <xf numFmtId="0" fontId="30" fillId="0" borderId="46" xfId="52" applyFont="1" applyBorder="1" applyAlignment="1">
      <alignment horizontal="center" vertical="center"/>
    </xf>
    <xf numFmtId="0" fontId="3" fillId="29" borderId="47" xfId="52" applyFont="1" applyFill="1" applyBorder="1" applyAlignment="1">
      <alignment horizontal="center" vertical="center" wrapText="1"/>
    </xf>
    <xf numFmtId="0" fontId="3" fillId="29" borderId="48" xfId="52" applyFont="1" applyFill="1" applyBorder="1" applyAlignment="1">
      <alignment horizontal="center" vertical="center" wrapText="1"/>
    </xf>
    <xf numFmtId="0" fontId="29" fillId="2" borderId="30" xfId="52" applyFont="1" applyFill="1" applyBorder="1" applyAlignment="1">
      <alignment horizontal="center" vertical="center" textRotation="90" wrapText="1"/>
    </xf>
    <xf numFmtId="0" fontId="29" fillId="2" borderId="31" xfId="52" applyFont="1" applyFill="1" applyBorder="1" applyAlignment="1">
      <alignment horizontal="center" vertical="center" textRotation="90" wrapText="1"/>
    </xf>
    <xf numFmtId="0" fontId="29" fillId="2" borderId="28" xfId="52" applyFont="1" applyFill="1" applyBorder="1" applyAlignment="1">
      <alignment horizontal="center" vertical="center" textRotation="90" wrapText="1"/>
    </xf>
    <xf numFmtId="0" fontId="29" fillId="27" borderId="30" xfId="52" applyFont="1" applyFill="1" applyBorder="1" applyAlignment="1">
      <alignment horizontal="center" vertical="center" wrapText="1"/>
    </xf>
    <xf numFmtId="0" fontId="29" fillId="27" borderId="31" xfId="52" applyFont="1" applyFill="1" applyBorder="1" applyAlignment="1">
      <alignment horizontal="center" vertical="center" wrapText="1"/>
    </xf>
    <xf numFmtId="0" fontId="29" fillId="27" borderId="28" xfId="52" applyFont="1" applyFill="1" applyBorder="1" applyAlignment="1">
      <alignment horizontal="center" vertical="center" wrapText="1"/>
    </xf>
    <xf numFmtId="0" fontId="3" fillId="35" borderId="8" xfId="57" applyFont="1" applyFill="1" applyBorder="1" applyAlignment="1">
      <alignment horizontal="center" vertical="center" wrapText="1"/>
    </xf>
    <xf numFmtId="0" fontId="3" fillId="35" borderId="9" xfId="57" applyFont="1" applyFill="1" applyBorder="1" applyAlignment="1">
      <alignment horizontal="center" vertical="center" wrapText="1"/>
    </xf>
    <xf numFmtId="43" fontId="32" fillId="0" borderId="29" xfId="0" applyNumberFormat="1" applyFont="1" applyBorder="1"/>
    <xf numFmtId="0" fontId="2" fillId="0" borderId="11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4" fontId="3" fillId="0" borderId="35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49" fontId="3" fillId="2" borderId="49" xfId="0" applyNumberFormat="1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49" fontId="7" fillId="0" borderId="53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4" fontId="8" fillId="0" borderId="13" xfId="0" applyNumberFormat="1" applyFont="1" applyFill="1" applyBorder="1" applyAlignment="1">
      <alignment horizontal="center" wrapText="1"/>
    </xf>
    <xf numFmtId="4" fontId="3" fillId="0" borderId="34" xfId="0" applyNumberFormat="1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4" fontId="3" fillId="0" borderId="44" xfId="0" applyNumberFormat="1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</cellXfs>
  <cellStyles count="58">
    <cellStyle name="20% - 1. jelölőszín" xfId="2"/>
    <cellStyle name="20% - 2. jelölőszín" xfId="3"/>
    <cellStyle name="20% - 3. jelölőszín" xfId="4"/>
    <cellStyle name="20% - 4. jelölőszín" xfId="5"/>
    <cellStyle name="20% - 5. jelölőszín" xfId="6"/>
    <cellStyle name="20% - 6. jelölőszín" xfId="7"/>
    <cellStyle name="40% - 1. jelölőszín" xfId="8"/>
    <cellStyle name="40% - 2. jelölőszín" xfId="9"/>
    <cellStyle name="40% - 3. jelölőszín" xfId="10"/>
    <cellStyle name="40% - 4. jelölőszín" xfId="11"/>
    <cellStyle name="40% - 5. jelölőszín" xfId="12"/>
    <cellStyle name="40% - 6. jelölőszín" xfId="13"/>
    <cellStyle name="60% - 1. jelölőszín" xfId="14"/>
    <cellStyle name="60% - 2. jelölőszín" xfId="15"/>
    <cellStyle name="60% - 3. jelölőszín" xfId="16"/>
    <cellStyle name="60% - 4. jelölőszín" xfId="17"/>
    <cellStyle name="60% - 5. jelölőszín" xfId="18"/>
    <cellStyle name="60% - 6. jelölőszín" xfId="19"/>
    <cellStyle name="Bevitel" xfId="20"/>
    <cellStyle name="Cím" xfId="21"/>
    <cellStyle name="Címsor 1" xfId="22"/>
    <cellStyle name="Címsor 2" xfId="23"/>
    <cellStyle name="Címsor 3" xfId="24"/>
    <cellStyle name="Címsor 4" xfId="25"/>
    <cellStyle name="Comma" xfId="1" builtinId="3"/>
    <cellStyle name="Ellenőrzőcella" xfId="26"/>
    <cellStyle name="Figyelmeztetés" xfId="27"/>
    <cellStyle name="Hivatkozott cella" xfId="28"/>
    <cellStyle name="Jegyzet" xfId="29"/>
    <cellStyle name="Jelölőszín (1)" xfId="30"/>
    <cellStyle name="Jelölőszín (2)" xfId="31"/>
    <cellStyle name="Jelölőszín (3)" xfId="32"/>
    <cellStyle name="Jelölőszín (4)" xfId="33"/>
    <cellStyle name="Jelölőszín (5)" xfId="34"/>
    <cellStyle name="Jelölőszín (6)" xfId="35"/>
    <cellStyle name="Jó" xfId="36"/>
    <cellStyle name="Kimenet" xfId="37"/>
    <cellStyle name="Magyarázó szöveg" xfId="38"/>
    <cellStyle name="Normal" xfId="0" builtinId="0"/>
    <cellStyle name="Normal 2" xfId="39"/>
    <cellStyle name="Normal 3" xfId="40"/>
    <cellStyle name="Normal 3 2" xfId="41"/>
    <cellStyle name="Normal 3 3" xfId="42"/>
    <cellStyle name="Normal 3 3 2" xfId="43"/>
    <cellStyle name="Normal 3 4" xfId="44"/>
    <cellStyle name="Normal 4" xfId="45"/>
    <cellStyle name="Normal 4 2" xfId="46"/>
    <cellStyle name="Normal 5" xfId="47"/>
    <cellStyle name="Normal 5 2" xfId="48"/>
    <cellStyle name="Normal 6" xfId="49"/>
    <cellStyle name="Normal 7" xfId="50"/>
    <cellStyle name="Normal 8" xfId="51"/>
    <cellStyle name="Normal 9" xfId="57"/>
    <cellStyle name="Normal_Sheet1" xfId="52"/>
    <cellStyle name="Összesen" xfId="53"/>
    <cellStyle name="Rossz" xfId="54"/>
    <cellStyle name="Semleges" xfId="55"/>
    <cellStyle name="Számítás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abSelected="1" zoomScale="70" zoomScaleNormal="70" workbookViewId="0">
      <selection activeCell="N34" sqref="N34"/>
    </sheetView>
  </sheetViews>
  <sheetFormatPr defaultRowHeight="12.75" x14ac:dyDescent="0.2"/>
  <cols>
    <col min="1" max="120" width="20.7109375" customWidth="1"/>
  </cols>
  <sheetData>
    <row r="1" spans="1:24" ht="35.1" customHeight="1" x14ac:dyDescent="0.2">
      <c r="A1" s="104" t="s">
        <v>4</v>
      </c>
      <c r="B1" s="105"/>
      <c r="C1" s="105"/>
      <c r="D1" s="106"/>
      <c r="E1" s="104" t="s">
        <v>5</v>
      </c>
      <c r="F1" s="105"/>
      <c r="G1" s="105"/>
      <c r="H1" s="106"/>
      <c r="I1" s="104" t="s">
        <v>6</v>
      </c>
      <c r="J1" s="105"/>
      <c r="K1" s="105"/>
      <c r="L1" s="106"/>
      <c r="M1" s="104" t="s">
        <v>7</v>
      </c>
      <c r="N1" s="105"/>
      <c r="O1" s="105"/>
      <c r="P1" s="106"/>
      <c r="Q1" s="104" t="s">
        <v>8</v>
      </c>
      <c r="R1" s="105"/>
      <c r="S1" s="105"/>
      <c r="T1" s="106"/>
      <c r="U1" s="104" t="s">
        <v>9</v>
      </c>
      <c r="V1" s="105"/>
      <c r="W1" s="105"/>
      <c r="X1" s="106"/>
    </row>
    <row r="2" spans="1:24" ht="13.5" thickBot="1" x14ac:dyDescent="0.25">
      <c r="A2" s="80" t="s">
        <v>10</v>
      </c>
      <c r="B2" s="81"/>
      <c r="C2" s="1" t="s">
        <v>11</v>
      </c>
      <c r="D2" s="2" t="s">
        <v>12</v>
      </c>
      <c r="E2" s="80" t="s">
        <v>10</v>
      </c>
      <c r="F2" s="81"/>
      <c r="G2" s="1" t="s">
        <v>11</v>
      </c>
      <c r="H2" s="2" t="s">
        <v>12</v>
      </c>
      <c r="I2" s="80" t="s">
        <v>10</v>
      </c>
      <c r="J2" s="81"/>
      <c r="K2" s="1" t="s">
        <v>11</v>
      </c>
      <c r="L2" s="2" t="s">
        <v>12</v>
      </c>
      <c r="M2" s="80" t="s">
        <v>10</v>
      </c>
      <c r="N2" s="81"/>
      <c r="O2" s="1" t="s">
        <v>11</v>
      </c>
      <c r="P2" s="2" t="s">
        <v>12</v>
      </c>
      <c r="Q2" s="80" t="s">
        <v>10</v>
      </c>
      <c r="R2" s="81"/>
      <c r="S2" s="1" t="s">
        <v>11</v>
      </c>
      <c r="T2" s="2" t="s">
        <v>12</v>
      </c>
      <c r="U2" s="80" t="s">
        <v>10</v>
      </c>
      <c r="V2" s="81"/>
      <c r="W2" s="1" t="s">
        <v>11</v>
      </c>
      <c r="X2" s="2" t="s">
        <v>12</v>
      </c>
    </row>
    <row r="3" spans="1:24" ht="14.25" thickTop="1" thickBot="1" x14ac:dyDescent="0.25">
      <c r="A3" s="3" t="s">
        <v>13</v>
      </c>
      <c r="B3" s="4" t="s">
        <v>14</v>
      </c>
      <c r="C3" s="5" t="s">
        <v>15</v>
      </c>
      <c r="D3" s="6" t="s">
        <v>16</v>
      </c>
      <c r="E3" s="3" t="s">
        <v>13</v>
      </c>
      <c r="F3" s="4" t="s">
        <v>14</v>
      </c>
      <c r="G3" s="5" t="s">
        <v>15</v>
      </c>
      <c r="H3" s="6" t="s">
        <v>16</v>
      </c>
      <c r="I3" s="3" t="s">
        <v>13</v>
      </c>
      <c r="J3" s="4" t="s">
        <v>14</v>
      </c>
      <c r="K3" s="5" t="s">
        <v>15</v>
      </c>
      <c r="L3" s="6" t="s">
        <v>16</v>
      </c>
      <c r="M3" s="3" t="s">
        <v>13</v>
      </c>
      <c r="N3" s="4" t="s">
        <v>14</v>
      </c>
      <c r="O3" s="5" t="s">
        <v>15</v>
      </c>
      <c r="P3" s="6" t="s">
        <v>16</v>
      </c>
      <c r="Q3" s="3" t="s">
        <v>13</v>
      </c>
      <c r="R3" s="4" t="s">
        <v>14</v>
      </c>
      <c r="S3" s="5" t="s">
        <v>15</v>
      </c>
      <c r="T3" s="6" t="s">
        <v>16</v>
      </c>
      <c r="U3" s="3" t="s">
        <v>13</v>
      </c>
      <c r="V3" s="4" t="s">
        <v>14</v>
      </c>
      <c r="W3" s="5" t="s">
        <v>15</v>
      </c>
      <c r="X3" s="6" t="s">
        <v>16</v>
      </c>
    </row>
    <row r="4" spans="1:24" ht="13.5" thickBot="1" x14ac:dyDescent="0.25">
      <c r="A4" s="112" t="s">
        <v>17</v>
      </c>
      <c r="B4" s="113" t="s">
        <v>18</v>
      </c>
      <c r="C4" s="114" t="s">
        <v>19</v>
      </c>
      <c r="D4" s="115"/>
      <c r="E4" s="112" t="s">
        <v>17</v>
      </c>
      <c r="F4" s="113" t="s">
        <v>18</v>
      </c>
      <c r="G4" s="114" t="s">
        <v>20</v>
      </c>
      <c r="H4" s="115"/>
      <c r="I4" s="112" t="s">
        <v>17</v>
      </c>
      <c r="J4" s="113" t="s">
        <v>18</v>
      </c>
      <c r="K4" s="114" t="s">
        <v>21</v>
      </c>
      <c r="L4" s="115"/>
      <c r="M4" s="112" t="s">
        <v>17</v>
      </c>
      <c r="N4" s="113" t="s">
        <v>18</v>
      </c>
      <c r="O4" s="114" t="s">
        <v>21</v>
      </c>
      <c r="P4" s="115"/>
      <c r="Q4" s="112" t="s">
        <v>17</v>
      </c>
      <c r="R4" s="113" t="s">
        <v>18</v>
      </c>
      <c r="S4" s="114" t="s">
        <v>21</v>
      </c>
      <c r="T4" s="115"/>
      <c r="U4" s="112" t="s">
        <v>17</v>
      </c>
      <c r="V4" s="113" t="s">
        <v>18</v>
      </c>
      <c r="W4" s="114" t="s">
        <v>22</v>
      </c>
      <c r="X4" s="115"/>
    </row>
    <row r="5" spans="1:24" ht="25.5" x14ac:dyDescent="0.2">
      <c r="A5" s="119" t="s">
        <v>23</v>
      </c>
      <c r="B5" s="120" t="s">
        <v>24</v>
      </c>
      <c r="C5" s="120">
        <v>7</v>
      </c>
      <c r="D5" s="121"/>
      <c r="E5" s="119" t="s">
        <v>23</v>
      </c>
      <c r="F5" s="120" t="s">
        <v>24</v>
      </c>
      <c r="G5" s="120">
        <v>9</v>
      </c>
      <c r="H5" s="121"/>
      <c r="I5" s="119" t="s">
        <v>23</v>
      </c>
      <c r="J5" s="120" t="s">
        <v>24</v>
      </c>
      <c r="K5" s="120">
        <v>59</v>
      </c>
      <c r="L5" s="121"/>
      <c r="M5" s="119" t="s">
        <v>23</v>
      </c>
      <c r="N5" s="120" t="s">
        <v>24</v>
      </c>
      <c r="O5" s="120">
        <v>59</v>
      </c>
      <c r="P5" s="121"/>
      <c r="Q5" s="119" t="s">
        <v>23</v>
      </c>
      <c r="R5" s="120" t="s">
        <v>24</v>
      </c>
      <c r="S5" s="120">
        <v>59</v>
      </c>
      <c r="T5" s="121"/>
      <c r="U5" s="119" t="s">
        <v>23</v>
      </c>
      <c r="V5" s="120" t="s">
        <v>24</v>
      </c>
      <c r="W5" s="120">
        <v>9</v>
      </c>
      <c r="X5" s="121"/>
    </row>
    <row r="6" spans="1:24" x14ac:dyDescent="0.2">
      <c r="A6" s="107" t="s">
        <v>25</v>
      </c>
      <c r="B6" s="102" t="s">
        <v>26</v>
      </c>
      <c r="C6" s="102">
        <v>5</v>
      </c>
      <c r="D6" s="108"/>
      <c r="E6" s="110" t="s">
        <v>25</v>
      </c>
      <c r="F6" s="103" t="s">
        <v>26</v>
      </c>
      <c r="G6" s="103">
        <v>0</v>
      </c>
      <c r="H6" s="108"/>
      <c r="I6" s="107" t="s">
        <v>25</v>
      </c>
      <c r="J6" s="102" t="s">
        <v>26</v>
      </c>
      <c r="K6" s="102">
        <v>5</v>
      </c>
      <c r="L6" s="108"/>
      <c r="M6" s="107" t="s">
        <v>25</v>
      </c>
      <c r="N6" s="102" t="s">
        <v>26</v>
      </c>
      <c r="O6" s="102">
        <v>5</v>
      </c>
      <c r="P6" s="108"/>
      <c r="Q6" s="107" t="s">
        <v>25</v>
      </c>
      <c r="R6" s="102" t="s">
        <v>26</v>
      </c>
      <c r="S6" s="102">
        <v>5</v>
      </c>
      <c r="T6" s="108"/>
      <c r="U6" s="110" t="s">
        <v>25</v>
      </c>
      <c r="V6" s="103" t="s">
        <v>26</v>
      </c>
      <c r="W6" s="103">
        <v>0</v>
      </c>
      <c r="X6" s="108"/>
    </row>
    <row r="7" spans="1:24" ht="38.25" x14ac:dyDescent="0.2">
      <c r="A7" s="107" t="s">
        <v>27</v>
      </c>
      <c r="B7" s="102" t="s">
        <v>28</v>
      </c>
      <c r="C7" s="102">
        <v>60</v>
      </c>
      <c r="D7" s="108"/>
      <c r="E7" s="107" t="s">
        <v>27</v>
      </c>
      <c r="F7" s="102" t="s">
        <v>28</v>
      </c>
      <c r="G7" s="102">
        <v>40</v>
      </c>
      <c r="H7" s="108"/>
      <c r="I7" s="107" t="s">
        <v>27</v>
      </c>
      <c r="J7" s="102" t="s">
        <v>28</v>
      </c>
      <c r="K7" s="102">
        <v>60</v>
      </c>
      <c r="L7" s="108"/>
      <c r="M7" s="107" t="s">
        <v>27</v>
      </c>
      <c r="N7" s="102" t="s">
        <v>28</v>
      </c>
      <c r="O7" s="102">
        <v>60</v>
      </c>
      <c r="P7" s="108"/>
      <c r="Q7" s="107" t="s">
        <v>27</v>
      </c>
      <c r="R7" s="102" t="s">
        <v>28</v>
      </c>
      <c r="S7" s="102">
        <v>60</v>
      </c>
      <c r="T7" s="108"/>
      <c r="U7" s="107" t="s">
        <v>27</v>
      </c>
      <c r="V7" s="102" t="s">
        <v>28</v>
      </c>
      <c r="W7" s="102">
        <v>15</v>
      </c>
      <c r="X7" s="108"/>
    </row>
    <row r="8" spans="1:24" x14ac:dyDescent="0.2">
      <c r="A8" s="107" t="s">
        <v>29</v>
      </c>
      <c r="B8" s="102" t="s">
        <v>30</v>
      </c>
      <c r="C8" s="102">
        <v>60</v>
      </c>
      <c r="D8" s="108"/>
      <c r="E8" s="107" t="s">
        <v>29</v>
      </c>
      <c r="F8" s="102" t="s">
        <v>30</v>
      </c>
      <c r="G8" s="102">
        <v>30</v>
      </c>
      <c r="H8" s="108"/>
      <c r="I8" s="107" t="s">
        <v>29</v>
      </c>
      <c r="J8" s="102" t="s">
        <v>30</v>
      </c>
      <c r="K8" s="102">
        <v>60</v>
      </c>
      <c r="L8" s="108"/>
      <c r="M8" s="107" t="s">
        <v>29</v>
      </c>
      <c r="N8" s="102" t="s">
        <v>30</v>
      </c>
      <c r="O8" s="102">
        <v>60</v>
      </c>
      <c r="P8" s="108"/>
      <c r="Q8" s="107" t="s">
        <v>29</v>
      </c>
      <c r="R8" s="102" t="s">
        <v>30</v>
      </c>
      <c r="S8" s="102">
        <v>60</v>
      </c>
      <c r="T8" s="108"/>
      <c r="U8" s="107" t="s">
        <v>29</v>
      </c>
      <c r="V8" s="102" t="s">
        <v>30</v>
      </c>
      <c r="W8" s="102">
        <v>16</v>
      </c>
      <c r="X8" s="108"/>
    </row>
    <row r="9" spans="1:24" ht="38.25" x14ac:dyDescent="0.2">
      <c r="A9" s="107" t="s">
        <v>31</v>
      </c>
      <c r="B9" s="102" t="s">
        <v>32</v>
      </c>
      <c r="C9" s="102">
        <v>30</v>
      </c>
      <c r="D9" s="108"/>
      <c r="E9" s="107" t="s">
        <v>31</v>
      </c>
      <c r="F9" s="102" t="s">
        <v>32</v>
      </c>
      <c r="G9" s="102">
        <v>30</v>
      </c>
      <c r="H9" s="108"/>
      <c r="I9" s="107" t="s">
        <v>31</v>
      </c>
      <c r="J9" s="102" t="s">
        <v>32</v>
      </c>
      <c r="K9" s="102">
        <v>30</v>
      </c>
      <c r="L9" s="108"/>
      <c r="M9" s="107" t="s">
        <v>31</v>
      </c>
      <c r="N9" s="102" t="s">
        <v>32</v>
      </c>
      <c r="O9" s="102">
        <v>30</v>
      </c>
      <c r="P9" s="108"/>
      <c r="Q9" s="107" t="s">
        <v>31</v>
      </c>
      <c r="R9" s="102" t="s">
        <v>32</v>
      </c>
      <c r="S9" s="102">
        <v>30</v>
      </c>
      <c r="T9" s="108"/>
      <c r="U9" s="107" t="s">
        <v>31</v>
      </c>
      <c r="V9" s="102" t="s">
        <v>32</v>
      </c>
      <c r="W9" s="102">
        <v>30</v>
      </c>
      <c r="X9" s="108"/>
    </row>
    <row r="10" spans="1:24" ht="25.5" x14ac:dyDescent="0.2">
      <c r="A10" s="107" t="s">
        <v>33</v>
      </c>
      <c r="B10" s="102" t="s">
        <v>34</v>
      </c>
      <c r="C10" s="102">
        <v>15</v>
      </c>
      <c r="D10" s="108"/>
      <c r="E10" s="107" t="s">
        <v>33</v>
      </c>
      <c r="F10" s="102" t="s">
        <v>34</v>
      </c>
      <c r="G10" s="102">
        <v>8</v>
      </c>
      <c r="H10" s="108"/>
      <c r="I10" s="107" t="s">
        <v>33</v>
      </c>
      <c r="J10" s="102" t="s">
        <v>34</v>
      </c>
      <c r="K10" s="102">
        <v>13</v>
      </c>
      <c r="L10" s="108"/>
      <c r="M10" s="107" t="s">
        <v>33</v>
      </c>
      <c r="N10" s="102" t="s">
        <v>34</v>
      </c>
      <c r="O10" s="102">
        <v>13</v>
      </c>
      <c r="P10" s="108"/>
      <c r="Q10" s="107" t="s">
        <v>33</v>
      </c>
      <c r="R10" s="102" t="s">
        <v>34</v>
      </c>
      <c r="S10" s="102">
        <v>13</v>
      </c>
      <c r="T10" s="108"/>
      <c r="U10" s="107" t="s">
        <v>33</v>
      </c>
      <c r="V10" s="102" t="s">
        <v>34</v>
      </c>
      <c r="W10" s="102">
        <v>5</v>
      </c>
      <c r="X10" s="108"/>
    </row>
    <row r="11" spans="1:24" ht="38.25" x14ac:dyDescent="0.2">
      <c r="A11" s="107" t="s">
        <v>35</v>
      </c>
      <c r="B11" s="102" t="s">
        <v>36</v>
      </c>
      <c r="C11" s="102">
        <v>150</v>
      </c>
      <c r="D11" s="108"/>
      <c r="E11" s="107" t="s">
        <v>35</v>
      </c>
      <c r="F11" s="102" t="s">
        <v>36</v>
      </c>
      <c r="G11" s="102">
        <v>125</v>
      </c>
      <c r="H11" s="108"/>
      <c r="I11" s="107" t="s">
        <v>35</v>
      </c>
      <c r="J11" s="102" t="s">
        <v>36</v>
      </c>
      <c r="K11" s="102">
        <v>150</v>
      </c>
      <c r="L11" s="108"/>
      <c r="M11" s="107" t="s">
        <v>35</v>
      </c>
      <c r="N11" s="102" t="s">
        <v>36</v>
      </c>
      <c r="O11" s="102">
        <v>150</v>
      </c>
      <c r="P11" s="108"/>
      <c r="Q11" s="107" t="s">
        <v>35</v>
      </c>
      <c r="R11" s="102" t="s">
        <v>36</v>
      </c>
      <c r="S11" s="102">
        <v>150</v>
      </c>
      <c r="T11" s="108"/>
      <c r="U11" s="111" t="s">
        <v>35</v>
      </c>
      <c r="V11" s="7" t="s">
        <v>36</v>
      </c>
      <c r="W11" s="7">
        <v>75</v>
      </c>
      <c r="X11" s="108"/>
    </row>
    <row r="12" spans="1:24" ht="76.5" x14ac:dyDescent="0.2">
      <c r="A12" s="107" t="s">
        <v>37</v>
      </c>
      <c r="B12" s="102" t="s">
        <v>38</v>
      </c>
      <c r="C12" s="102">
        <v>5</v>
      </c>
      <c r="D12" s="108"/>
      <c r="E12" s="130" t="s">
        <v>37</v>
      </c>
      <c r="F12" s="8" t="s">
        <v>38</v>
      </c>
      <c r="G12" s="8">
        <v>0</v>
      </c>
      <c r="H12" s="108"/>
      <c r="I12" s="107" t="s">
        <v>37</v>
      </c>
      <c r="J12" s="102" t="s">
        <v>38</v>
      </c>
      <c r="K12" s="102">
        <v>5</v>
      </c>
      <c r="L12" s="108"/>
      <c r="M12" s="107" t="s">
        <v>37</v>
      </c>
      <c r="N12" s="102" t="s">
        <v>38</v>
      </c>
      <c r="O12" s="102">
        <v>5</v>
      </c>
      <c r="P12" s="108"/>
      <c r="Q12" s="107" t="s">
        <v>37</v>
      </c>
      <c r="R12" s="102" t="s">
        <v>38</v>
      </c>
      <c r="S12" s="102">
        <v>5</v>
      </c>
      <c r="T12" s="108"/>
      <c r="U12" s="130" t="s">
        <v>37</v>
      </c>
      <c r="V12" s="8" t="s">
        <v>38</v>
      </c>
      <c r="W12" s="8">
        <v>0</v>
      </c>
      <c r="X12" s="108"/>
    </row>
    <row r="13" spans="1:24" ht="38.25" x14ac:dyDescent="0.2">
      <c r="A13" s="107" t="s">
        <v>39</v>
      </c>
      <c r="B13" s="102" t="s">
        <v>40</v>
      </c>
      <c r="C13" s="102">
        <v>8</v>
      </c>
      <c r="D13" s="108"/>
      <c r="E13" s="111" t="s">
        <v>39</v>
      </c>
      <c r="F13" s="7" t="s">
        <v>40</v>
      </c>
      <c r="G13" s="7">
        <v>8</v>
      </c>
      <c r="H13" s="108"/>
      <c r="I13" s="107" t="s">
        <v>39</v>
      </c>
      <c r="J13" s="102" t="s">
        <v>40</v>
      </c>
      <c r="K13" s="102">
        <v>8</v>
      </c>
      <c r="L13" s="108"/>
      <c r="M13" s="107" t="s">
        <v>39</v>
      </c>
      <c r="N13" s="102" t="s">
        <v>40</v>
      </c>
      <c r="O13" s="102">
        <v>8</v>
      </c>
      <c r="P13" s="108"/>
      <c r="Q13" s="107" t="s">
        <v>39</v>
      </c>
      <c r="R13" s="102" t="s">
        <v>40</v>
      </c>
      <c r="S13" s="102">
        <v>8</v>
      </c>
      <c r="T13" s="108"/>
      <c r="U13" s="130" t="s">
        <v>39</v>
      </c>
      <c r="V13" s="8" t="s">
        <v>40</v>
      </c>
      <c r="W13" s="8">
        <v>0</v>
      </c>
      <c r="X13" s="108"/>
    </row>
    <row r="14" spans="1:24" ht="13.5" thickBot="1" x14ac:dyDescent="0.25">
      <c r="A14" s="122" t="s">
        <v>41</v>
      </c>
      <c r="B14" s="123" t="s">
        <v>42</v>
      </c>
      <c r="C14" s="123">
        <v>10</v>
      </c>
      <c r="D14" s="124"/>
      <c r="E14" s="131" t="s">
        <v>41</v>
      </c>
      <c r="F14" s="132" t="s">
        <v>42</v>
      </c>
      <c r="G14" s="132">
        <v>0</v>
      </c>
      <c r="H14" s="124"/>
      <c r="I14" s="122" t="s">
        <v>41</v>
      </c>
      <c r="J14" s="123" t="s">
        <v>42</v>
      </c>
      <c r="K14" s="123">
        <v>10</v>
      </c>
      <c r="L14" s="124"/>
      <c r="M14" s="122" t="s">
        <v>41</v>
      </c>
      <c r="N14" s="123" t="s">
        <v>42</v>
      </c>
      <c r="O14" s="123">
        <v>10</v>
      </c>
      <c r="P14" s="124"/>
      <c r="Q14" s="122" t="s">
        <v>41</v>
      </c>
      <c r="R14" s="123" t="s">
        <v>42</v>
      </c>
      <c r="S14" s="123">
        <v>10</v>
      </c>
      <c r="T14" s="124"/>
      <c r="U14" s="131" t="s">
        <v>41</v>
      </c>
      <c r="V14" s="132" t="s">
        <v>42</v>
      </c>
      <c r="W14" s="132">
        <v>0</v>
      </c>
      <c r="X14" s="124"/>
    </row>
    <row r="15" spans="1:24" ht="13.5" thickBot="1" x14ac:dyDescent="0.25">
      <c r="A15" s="116" t="s">
        <v>43</v>
      </c>
      <c r="B15" s="117"/>
      <c r="C15" s="118">
        <f>SUM(C5:C14)</f>
        <v>350</v>
      </c>
      <c r="D15" s="10">
        <v>0.35</v>
      </c>
      <c r="E15" s="116" t="s">
        <v>43</v>
      </c>
      <c r="F15" s="117"/>
      <c r="G15" s="118">
        <f>SUM(G5:G14)</f>
        <v>250</v>
      </c>
      <c r="H15" s="10">
        <v>0.67</v>
      </c>
      <c r="I15" s="116" t="s">
        <v>43</v>
      </c>
      <c r="J15" s="117"/>
      <c r="K15" s="118">
        <f>SUM(K5:K14)</f>
        <v>400</v>
      </c>
      <c r="L15" s="10">
        <v>0.35</v>
      </c>
      <c r="M15" s="116" t="s">
        <v>43</v>
      </c>
      <c r="N15" s="117"/>
      <c r="O15" s="118">
        <f>SUM(O5:O14)</f>
        <v>400</v>
      </c>
      <c r="P15" s="10">
        <v>0.35</v>
      </c>
      <c r="Q15" s="116" t="s">
        <v>43</v>
      </c>
      <c r="R15" s="117"/>
      <c r="S15" s="118">
        <f>SUM(S5:S14)</f>
        <v>400</v>
      </c>
      <c r="T15" s="10">
        <v>0.35</v>
      </c>
      <c r="U15" s="116" t="s">
        <v>43</v>
      </c>
      <c r="V15" s="117"/>
      <c r="W15" s="118">
        <f>SUM(W5:W14)</f>
        <v>150</v>
      </c>
      <c r="X15" s="10">
        <v>0.88</v>
      </c>
    </row>
    <row r="16" spans="1:24" ht="13.5" thickBot="1" x14ac:dyDescent="0.25">
      <c r="A16" s="112" t="s">
        <v>17</v>
      </c>
      <c r="B16" s="113" t="s">
        <v>44</v>
      </c>
      <c r="C16" s="114" t="s">
        <v>22</v>
      </c>
      <c r="D16" s="115"/>
      <c r="E16" s="112" t="s">
        <v>17</v>
      </c>
      <c r="F16" s="113" t="s">
        <v>44</v>
      </c>
      <c r="G16" s="114" t="s">
        <v>22</v>
      </c>
      <c r="H16" s="115"/>
      <c r="I16" s="112" t="s">
        <v>17</v>
      </c>
      <c r="J16" s="113" t="s">
        <v>44</v>
      </c>
      <c r="K16" s="114" t="s">
        <v>22</v>
      </c>
      <c r="L16" s="115"/>
      <c r="M16" s="112" t="s">
        <v>17</v>
      </c>
      <c r="N16" s="113" t="s">
        <v>44</v>
      </c>
      <c r="O16" s="114" t="s">
        <v>45</v>
      </c>
      <c r="P16" s="115"/>
      <c r="Q16" s="112" t="s">
        <v>17</v>
      </c>
      <c r="R16" s="113" t="s">
        <v>44</v>
      </c>
      <c r="S16" s="114" t="s">
        <v>22</v>
      </c>
      <c r="T16" s="115"/>
      <c r="U16" s="112" t="s">
        <v>17</v>
      </c>
      <c r="V16" s="113" t="s">
        <v>44</v>
      </c>
      <c r="W16" s="114" t="s">
        <v>22</v>
      </c>
      <c r="X16" s="115"/>
    </row>
    <row r="17" spans="1:24" ht="38.25" x14ac:dyDescent="0.2">
      <c r="A17" s="119" t="s">
        <v>46</v>
      </c>
      <c r="B17" s="120" t="s">
        <v>47</v>
      </c>
      <c r="C17" s="120">
        <v>20</v>
      </c>
      <c r="D17" s="126"/>
      <c r="E17" s="119" t="s">
        <v>46</v>
      </c>
      <c r="F17" s="120" t="s">
        <v>47</v>
      </c>
      <c r="G17" s="120">
        <v>20</v>
      </c>
      <c r="H17" s="126"/>
      <c r="I17" s="119" t="s">
        <v>46</v>
      </c>
      <c r="J17" s="120" t="s">
        <v>47</v>
      </c>
      <c r="K17" s="120">
        <v>20</v>
      </c>
      <c r="L17" s="126"/>
      <c r="M17" s="119" t="s">
        <v>46</v>
      </c>
      <c r="N17" s="120" t="s">
        <v>47</v>
      </c>
      <c r="O17" s="120">
        <v>20</v>
      </c>
      <c r="P17" s="126"/>
      <c r="Q17" s="119" t="s">
        <v>46</v>
      </c>
      <c r="R17" s="120" t="s">
        <v>47</v>
      </c>
      <c r="S17" s="120">
        <v>20</v>
      </c>
      <c r="T17" s="126"/>
      <c r="U17" s="119" t="s">
        <v>46</v>
      </c>
      <c r="V17" s="120" t="s">
        <v>47</v>
      </c>
      <c r="W17" s="120">
        <v>20</v>
      </c>
      <c r="X17" s="126"/>
    </row>
    <row r="18" spans="1:24" x14ac:dyDescent="0.2">
      <c r="A18" s="107" t="s">
        <v>29</v>
      </c>
      <c r="B18" s="102" t="s">
        <v>30</v>
      </c>
      <c r="C18" s="102">
        <v>30</v>
      </c>
      <c r="D18" s="109"/>
      <c r="E18" s="107" t="s">
        <v>29</v>
      </c>
      <c r="F18" s="102" t="s">
        <v>30</v>
      </c>
      <c r="G18" s="102">
        <v>30</v>
      </c>
      <c r="H18" s="109"/>
      <c r="I18" s="107" t="s">
        <v>29</v>
      </c>
      <c r="J18" s="102" t="s">
        <v>30</v>
      </c>
      <c r="K18" s="102">
        <v>30</v>
      </c>
      <c r="L18" s="109"/>
      <c r="M18" s="107" t="s">
        <v>29</v>
      </c>
      <c r="N18" s="102" t="s">
        <v>30</v>
      </c>
      <c r="O18" s="102">
        <v>48</v>
      </c>
      <c r="P18" s="109"/>
      <c r="Q18" s="107" t="s">
        <v>29</v>
      </c>
      <c r="R18" s="102" t="s">
        <v>30</v>
      </c>
      <c r="S18" s="102">
        <v>40</v>
      </c>
      <c r="T18" s="109"/>
      <c r="U18" s="107" t="s">
        <v>29</v>
      </c>
      <c r="V18" s="102" t="s">
        <v>30</v>
      </c>
      <c r="W18" s="102">
        <v>40</v>
      </c>
      <c r="X18" s="109"/>
    </row>
    <row r="19" spans="1:24" ht="38.25" x14ac:dyDescent="0.2">
      <c r="A19" s="107" t="s">
        <v>31</v>
      </c>
      <c r="B19" s="102" t="s">
        <v>32</v>
      </c>
      <c r="C19" s="102">
        <v>5</v>
      </c>
      <c r="D19" s="109"/>
      <c r="E19" s="107" t="s">
        <v>31</v>
      </c>
      <c r="F19" s="102" t="s">
        <v>32</v>
      </c>
      <c r="G19" s="102">
        <v>5</v>
      </c>
      <c r="H19" s="109"/>
      <c r="I19" s="107" t="s">
        <v>31</v>
      </c>
      <c r="J19" s="102" t="s">
        <v>32</v>
      </c>
      <c r="K19" s="102">
        <v>5</v>
      </c>
      <c r="L19" s="109"/>
      <c r="M19" s="107" t="s">
        <v>31</v>
      </c>
      <c r="N19" s="102" t="s">
        <v>32</v>
      </c>
      <c r="O19" s="102">
        <v>15</v>
      </c>
      <c r="P19" s="109"/>
      <c r="Q19" s="107" t="s">
        <v>31</v>
      </c>
      <c r="R19" s="102" t="s">
        <v>32</v>
      </c>
      <c r="S19" s="102">
        <v>5</v>
      </c>
      <c r="T19" s="109"/>
      <c r="U19" s="107" t="s">
        <v>31</v>
      </c>
      <c r="V19" s="102" t="s">
        <v>32</v>
      </c>
      <c r="W19" s="102">
        <v>5</v>
      </c>
      <c r="X19" s="109"/>
    </row>
    <row r="20" spans="1:24" ht="25.5" x14ac:dyDescent="0.2">
      <c r="A20" s="107" t="s">
        <v>33</v>
      </c>
      <c r="B20" s="102" t="s">
        <v>34</v>
      </c>
      <c r="C20" s="102">
        <v>10</v>
      </c>
      <c r="D20" s="109"/>
      <c r="E20" s="107" t="s">
        <v>33</v>
      </c>
      <c r="F20" s="102" t="s">
        <v>34</v>
      </c>
      <c r="G20" s="102">
        <v>10</v>
      </c>
      <c r="H20" s="109"/>
      <c r="I20" s="107" t="s">
        <v>33</v>
      </c>
      <c r="J20" s="102" t="s">
        <v>34</v>
      </c>
      <c r="K20" s="102">
        <v>10</v>
      </c>
      <c r="L20" s="109"/>
      <c r="M20" s="107" t="s">
        <v>33</v>
      </c>
      <c r="N20" s="102" t="s">
        <v>34</v>
      </c>
      <c r="O20" s="102">
        <v>10</v>
      </c>
      <c r="P20" s="109"/>
      <c r="Q20" s="107" t="s">
        <v>33</v>
      </c>
      <c r="R20" s="102" t="s">
        <v>34</v>
      </c>
      <c r="S20" s="102">
        <v>10</v>
      </c>
      <c r="T20" s="109"/>
      <c r="U20" s="107" t="s">
        <v>33</v>
      </c>
      <c r="V20" s="102" t="s">
        <v>34</v>
      </c>
      <c r="W20" s="102">
        <v>10</v>
      </c>
      <c r="X20" s="109"/>
    </row>
    <row r="21" spans="1:24" x14ac:dyDescent="0.2">
      <c r="A21" s="107" t="s">
        <v>48</v>
      </c>
      <c r="B21" s="102" t="s">
        <v>49</v>
      </c>
      <c r="C21" s="102">
        <v>10</v>
      </c>
      <c r="D21" s="109"/>
      <c r="E21" s="107" t="s">
        <v>48</v>
      </c>
      <c r="F21" s="102" t="s">
        <v>49</v>
      </c>
      <c r="G21" s="102">
        <v>10</v>
      </c>
      <c r="H21" s="109"/>
      <c r="I21" s="107" t="s">
        <v>48</v>
      </c>
      <c r="J21" s="102" t="s">
        <v>49</v>
      </c>
      <c r="K21" s="102">
        <v>10</v>
      </c>
      <c r="L21" s="109"/>
      <c r="M21" s="107" t="s">
        <v>48</v>
      </c>
      <c r="N21" s="102" t="s">
        <v>49</v>
      </c>
      <c r="O21" s="102">
        <v>12</v>
      </c>
      <c r="P21" s="109"/>
      <c r="Q21" s="107" t="s">
        <v>48</v>
      </c>
      <c r="R21" s="102" t="s">
        <v>49</v>
      </c>
      <c r="S21" s="102">
        <v>10</v>
      </c>
      <c r="T21" s="109"/>
      <c r="U21" s="107" t="s">
        <v>48</v>
      </c>
      <c r="V21" s="102" t="s">
        <v>49</v>
      </c>
      <c r="W21" s="102">
        <v>10</v>
      </c>
      <c r="X21" s="109"/>
    </row>
    <row r="22" spans="1:24" ht="76.5" x14ac:dyDescent="0.2">
      <c r="A22" s="107" t="s">
        <v>37</v>
      </c>
      <c r="B22" s="102" t="s">
        <v>38</v>
      </c>
      <c r="C22" s="102">
        <v>15</v>
      </c>
      <c r="D22" s="109"/>
      <c r="E22" s="107" t="s">
        <v>37</v>
      </c>
      <c r="F22" s="102" t="s">
        <v>38</v>
      </c>
      <c r="G22" s="102">
        <v>15</v>
      </c>
      <c r="H22" s="109"/>
      <c r="I22" s="107" t="s">
        <v>37</v>
      </c>
      <c r="J22" s="102" t="s">
        <v>38</v>
      </c>
      <c r="K22" s="102">
        <v>15</v>
      </c>
      <c r="L22" s="109"/>
      <c r="M22" s="107" t="s">
        <v>37</v>
      </c>
      <c r="N22" s="102" t="s">
        <v>38</v>
      </c>
      <c r="O22" s="102">
        <v>25</v>
      </c>
      <c r="P22" s="109"/>
      <c r="Q22" s="107" t="s">
        <v>37</v>
      </c>
      <c r="R22" s="102" t="s">
        <v>38</v>
      </c>
      <c r="S22" s="102">
        <v>10</v>
      </c>
      <c r="T22" s="109"/>
      <c r="U22" s="107" t="s">
        <v>37</v>
      </c>
      <c r="V22" s="102" t="s">
        <v>38</v>
      </c>
      <c r="W22" s="102">
        <v>10</v>
      </c>
      <c r="X22" s="109"/>
    </row>
    <row r="23" spans="1:24" ht="38.25" x14ac:dyDescent="0.2">
      <c r="A23" s="107" t="s">
        <v>39</v>
      </c>
      <c r="B23" s="102" t="s">
        <v>40</v>
      </c>
      <c r="C23" s="102">
        <v>10</v>
      </c>
      <c r="D23" s="109"/>
      <c r="E23" s="107" t="s">
        <v>39</v>
      </c>
      <c r="F23" s="102" t="s">
        <v>40</v>
      </c>
      <c r="G23" s="102">
        <v>10</v>
      </c>
      <c r="H23" s="109"/>
      <c r="I23" s="107" t="s">
        <v>39</v>
      </c>
      <c r="J23" s="102" t="s">
        <v>40</v>
      </c>
      <c r="K23" s="102">
        <v>10</v>
      </c>
      <c r="L23" s="109"/>
      <c r="M23" s="107" t="s">
        <v>39</v>
      </c>
      <c r="N23" s="102" t="s">
        <v>40</v>
      </c>
      <c r="O23" s="102">
        <v>10</v>
      </c>
      <c r="P23" s="109"/>
      <c r="Q23" s="107" t="s">
        <v>39</v>
      </c>
      <c r="R23" s="102" t="s">
        <v>40</v>
      </c>
      <c r="S23" s="102">
        <v>10</v>
      </c>
      <c r="T23" s="109"/>
      <c r="U23" s="107" t="s">
        <v>39</v>
      </c>
      <c r="V23" s="102" t="s">
        <v>40</v>
      </c>
      <c r="W23" s="102">
        <v>10</v>
      </c>
      <c r="X23" s="109"/>
    </row>
    <row r="24" spans="1:24" ht="25.5" x14ac:dyDescent="0.2">
      <c r="A24" s="107" t="s">
        <v>50</v>
      </c>
      <c r="B24" s="102" t="s">
        <v>51</v>
      </c>
      <c r="C24" s="102">
        <v>15</v>
      </c>
      <c r="D24" s="109"/>
      <c r="E24" s="107" t="s">
        <v>50</v>
      </c>
      <c r="F24" s="102" t="s">
        <v>51</v>
      </c>
      <c r="G24" s="102">
        <v>15</v>
      </c>
      <c r="H24" s="109"/>
      <c r="I24" s="107" t="s">
        <v>50</v>
      </c>
      <c r="J24" s="102" t="s">
        <v>51</v>
      </c>
      <c r="K24" s="102">
        <v>15</v>
      </c>
      <c r="L24" s="109"/>
      <c r="M24" s="107" t="s">
        <v>50</v>
      </c>
      <c r="N24" s="102" t="s">
        <v>51</v>
      </c>
      <c r="O24" s="102">
        <v>15</v>
      </c>
      <c r="P24" s="109"/>
      <c r="Q24" s="107" t="s">
        <v>50</v>
      </c>
      <c r="R24" s="102" t="s">
        <v>51</v>
      </c>
      <c r="S24" s="102">
        <v>15</v>
      </c>
      <c r="T24" s="109"/>
      <c r="U24" s="107" t="s">
        <v>50</v>
      </c>
      <c r="V24" s="102" t="s">
        <v>51</v>
      </c>
      <c r="W24" s="102">
        <v>15</v>
      </c>
      <c r="X24" s="109"/>
    </row>
    <row r="25" spans="1:24" x14ac:dyDescent="0.2">
      <c r="A25" s="107" t="s">
        <v>41</v>
      </c>
      <c r="B25" s="102" t="s">
        <v>42</v>
      </c>
      <c r="C25" s="102">
        <v>10</v>
      </c>
      <c r="D25" s="109"/>
      <c r="E25" s="107" t="s">
        <v>41</v>
      </c>
      <c r="F25" s="102" t="s">
        <v>42</v>
      </c>
      <c r="G25" s="102">
        <v>10</v>
      </c>
      <c r="H25" s="109"/>
      <c r="I25" s="107" t="s">
        <v>41</v>
      </c>
      <c r="J25" s="102" t="s">
        <v>42</v>
      </c>
      <c r="K25" s="102">
        <v>10</v>
      </c>
      <c r="L25" s="109"/>
      <c r="M25" s="107" t="s">
        <v>41</v>
      </c>
      <c r="N25" s="102" t="s">
        <v>42</v>
      </c>
      <c r="O25" s="102">
        <v>10</v>
      </c>
      <c r="P25" s="109"/>
      <c r="Q25" s="107" t="s">
        <v>41</v>
      </c>
      <c r="R25" s="102" t="s">
        <v>42</v>
      </c>
      <c r="S25" s="102">
        <v>5</v>
      </c>
      <c r="T25" s="109"/>
      <c r="U25" s="107" t="s">
        <v>41</v>
      </c>
      <c r="V25" s="102" t="s">
        <v>42</v>
      </c>
      <c r="W25" s="102">
        <v>5</v>
      </c>
      <c r="X25" s="109"/>
    </row>
    <row r="26" spans="1:24" x14ac:dyDescent="0.2">
      <c r="A26" s="110" t="s">
        <v>52</v>
      </c>
      <c r="B26" s="103" t="s">
        <v>53</v>
      </c>
      <c r="C26" s="103">
        <v>0</v>
      </c>
      <c r="D26" s="109"/>
      <c r="E26" s="110" t="s">
        <v>52</v>
      </c>
      <c r="F26" s="103" t="s">
        <v>53</v>
      </c>
      <c r="G26" s="103">
        <v>0</v>
      </c>
      <c r="H26" s="109"/>
      <c r="I26" s="110" t="s">
        <v>52</v>
      </c>
      <c r="J26" s="103" t="s">
        <v>53</v>
      </c>
      <c r="K26" s="103">
        <v>0</v>
      </c>
      <c r="L26" s="109"/>
      <c r="M26" s="107" t="s">
        <v>52</v>
      </c>
      <c r="N26" s="102" t="s">
        <v>53</v>
      </c>
      <c r="O26" s="102">
        <v>10</v>
      </c>
      <c r="P26" s="109"/>
      <c r="Q26" s="110" t="s">
        <v>52</v>
      </c>
      <c r="R26" s="103" t="s">
        <v>53</v>
      </c>
      <c r="S26" s="103">
        <v>0</v>
      </c>
      <c r="T26" s="109"/>
      <c r="U26" s="110" t="s">
        <v>52</v>
      </c>
      <c r="V26" s="103" t="s">
        <v>53</v>
      </c>
      <c r="W26" s="103">
        <v>0</v>
      </c>
      <c r="X26" s="109"/>
    </row>
    <row r="27" spans="1:24" ht="13.5" thickBot="1" x14ac:dyDescent="0.25">
      <c r="A27" s="127" t="s">
        <v>54</v>
      </c>
      <c r="B27" s="128" t="s">
        <v>55</v>
      </c>
      <c r="C27" s="128">
        <v>25</v>
      </c>
      <c r="D27" s="129"/>
      <c r="E27" s="127" t="s">
        <v>54</v>
      </c>
      <c r="F27" s="128" t="s">
        <v>55</v>
      </c>
      <c r="G27" s="128">
        <v>25</v>
      </c>
      <c r="H27" s="129"/>
      <c r="I27" s="127" t="s">
        <v>54</v>
      </c>
      <c r="J27" s="128" t="s">
        <v>55</v>
      </c>
      <c r="K27" s="128">
        <v>25</v>
      </c>
      <c r="L27" s="129"/>
      <c r="M27" s="122" t="s">
        <v>54</v>
      </c>
      <c r="N27" s="123" t="s">
        <v>55</v>
      </c>
      <c r="O27" s="123">
        <v>25</v>
      </c>
      <c r="P27" s="129"/>
      <c r="Q27" s="127" t="s">
        <v>54</v>
      </c>
      <c r="R27" s="128" t="s">
        <v>55</v>
      </c>
      <c r="S27" s="128">
        <v>25</v>
      </c>
      <c r="T27" s="129"/>
      <c r="U27" s="127" t="s">
        <v>54</v>
      </c>
      <c r="V27" s="128" t="s">
        <v>55</v>
      </c>
      <c r="W27" s="128">
        <v>25</v>
      </c>
      <c r="X27" s="129"/>
    </row>
    <row r="28" spans="1:24" ht="13.5" thickBot="1" x14ac:dyDescent="0.25">
      <c r="A28" s="78" t="s">
        <v>43</v>
      </c>
      <c r="B28" s="79"/>
      <c r="C28" s="9">
        <f>SUM(C17:C27)</f>
        <v>150</v>
      </c>
      <c r="D28" s="125">
        <v>5.0999999999999996</v>
      </c>
      <c r="E28" s="79" t="s">
        <v>43</v>
      </c>
      <c r="F28" s="79"/>
      <c r="G28" s="9">
        <f>SUM(G17:G27)</f>
        <v>150</v>
      </c>
      <c r="H28" s="125">
        <v>5.0999999999999996</v>
      </c>
      <c r="I28" s="79" t="s">
        <v>43</v>
      </c>
      <c r="J28" s="79"/>
      <c r="K28" s="9">
        <f>SUM(K17:K27)</f>
        <v>150</v>
      </c>
      <c r="L28" s="125">
        <v>5.0999999999999996</v>
      </c>
      <c r="M28" s="79" t="s">
        <v>43</v>
      </c>
      <c r="N28" s="79"/>
      <c r="O28" s="9">
        <f>SUM(O17:O27)</f>
        <v>200</v>
      </c>
      <c r="P28" s="125">
        <v>4.37</v>
      </c>
      <c r="Q28" s="79" t="s">
        <v>43</v>
      </c>
      <c r="R28" s="79"/>
      <c r="S28" s="9">
        <f>SUM(S17:S27)</f>
        <v>150</v>
      </c>
      <c r="T28" s="125">
        <v>5.31</v>
      </c>
      <c r="U28" s="79" t="s">
        <v>43</v>
      </c>
      <c r="V28" s="79"/>
      <c r="W28" s="9">
        <f>SUM(W17:W27)</f>
        <v>150</v>
      </c>
      <c r="X28" s="11">
        <v>5.31</v>
      </c>
    </row>
    <row r="29" spans="1:24" ht="50.1" customHeight="1" x14ac:dyDescent="0.2">
      <c r="A29" s="77" t="s">
        <v>56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</row>
  </sheetData>
  <mergeCells count="49">
    <mergeCell ref="U2:V2"/>
    <mergeCell ref="A1:D1"/>
    <mergeCell ref="E1:H1"/>
    <mergeCell ref="I1:L1"/>
    <mergeCell ref="M1:P1"/>
    <mergeCell ref="Q1:T1"/>
    <mergeCell ref="U1:X1"/>
    <mergeCell ref="A2:B2"/>
    <mergeCell ref="E2:F2"/>
    <mergeCell ref="I2:J2"/>
    <mergeCell ref="M2:N2"/>
    <mergeCell ref="Q2:R2"/>
    <mergeCell ref="X5:X14"/>
    <mergeCell ref="C4:D4"/>
    <mergeCell ref="G4:H4"/>
    <mergeCell ref="K4:L4"/>
    <mergeCell ref="O4:P4"/>
    <mergeCell ref="S4:T4"/>
    <mergeCell ref="W4:X4"/>
    <mergeCell ref="U15:V15"/>
    <mergeCell ref="D5:D14"/>
    <mergeCell ref="H5:H14"/>
    <mergeCell ref="L5:L14"/>
    <mergeCell ref="P5:P14"/>
    <mergeCell ref="T5:T14"/>
    <mergeCell ref="A15:B15"/>
    <mergeCell ref="E15:F15"/>
    <mergeCell ref="I15:J15"/>
    <mergeCell ref="M15:N15"/>
    <mergeCell ref="Q15:R15"/>
    <mergeCell ref="X17:X27"/>
    <mergeCell ref="C16:D16"/>
    <mergeCell ref="G16:H16"/>
    <mergeCell ref="K16:L16"/>
    <mergeCell ref="O16:P16"/>
    <mergeCell ref="S16:T16"/>
    <mergeCell ref="W16:X16"/>
    <mergeCell ref="D17:D27"/>
    <mergeCell ref="H17:H27"/>
    <mergeCell ref="L17:L27"/>
    <mergeCell ref="P17:P27"/>
    <mergeCell ref="T17:T27"/>
    <mergeCell ref="A29:X29"/>
    <mergeCell ref="A28:B28"/>
    <mergeCell ref="E28:F28"/>
    <mergeCell ref="I28:J28"/>
    <mergeCell ref="M28:N28"/>
    <mergeCell ref="Q28:R28"/>
    <mergeCell ref="U28:V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I27" sqref="I27"/>
    </sheetView>
  </sheetViews>
  <sheetFormatPr defaultRowHeight="12.75" x14ac:dyDescent="0.2"/>
  <cols>
    <col min="1" max="1" width="7.140625" bestFit="1" customWidth="1"/>
    <col min="2" max="2" width="37.7109375" customWidth="1"/>
    <col min="3" max="3" width="17.85546875" customWidth="1"/>
    <col min="9" max="9" width="10.140625" customWidth="1"/>
    <col min="11" max="11" width="10.7109375" customWidth="1"/>
    <col min="13" max="13" width="15.42578125" bestFit="1" customWidth="1"/>
  </cols>
  <sheetData>
    <row r="1" spans="1:13" ht="27.75" x14ac:dyDescent="0.2">
      <c r="A1" s="88" t="s">
        <v>57</v>
      </c>
      <c r="B1" s="88"/>
      <c r="C1" s="88"/>
      <c r="D1" s="88"/>
      <c r="E1" s="88"/>
      <c r="F1" s="88"/>
      <c r="G1" s="88"/>
      <c r="H1" s="88"/>
    </row>
    <row r="2" spans="1:13" ht="13.5" thickBot="1" x14ac:dyDescent="0.25">
      <c r="A2" s="89" t="s">
        <v>58</v>
      </c>
      <c r="B2" s="90"/>
      <c r="C2" s="90"/>
      <c r="D2" s="90"/>
      <c r="E2" s="90"/>
      <c r="F2" s="90"/>
      <c r="G2" s="90"/>
      <c r="H2" s="90"/>
    </row>
    <row r="3" spans="1:13" ht="51.75" thickBot="1" x14ac:dyDescent="0.25">
      <c r="A3" s="91" t="s">
        <v>59</v>
      </c>
      <c r="B3" s="92"/>
      <c r="C3" s="31" t="s">
        <v>60</v>
      </c>
      <c r="D3" s="15" t="s">
        <v>61</v>
      </c>
      <c r="E3" s="16" t="s">
        <v>62</v>
      </c>
      <c r="F3" s="16" t="s">
        <v>63</v>
      </c>
      <c r="G3" s="16" t="s">
        <v>64</v>
      </c>
      <c r="H3" s="17" t="s">
        <v>65</v>
      </c>
      <c r="I3" s="45" t="s">
        <v>76</v>
      </c>
      <c r="J3" s="46" t="s">
        <v>77</v>
      </c>
      <c r="K3" s="47" t="s">
        <v>78</v>
      </c>
      <c r="L3" s="99" t="s">
        <v>79</v>
      </c>
      <c r="M3" s="100" t="s">
        <v>80</v>
      </c>
    </row>
    <row r="4" spans="1:13" ht="18" x14ac:dyDescent="0.2">
      <c r="A4" s="93" t="s">
        <v>66</v>
      </c>
      <c r="B4" s="96" t="s">
        <v>67</v>
      </c>
      <c r="C4" s="30" t="s">
        <v>0</v>
      </c>
      <c r="D4" s="37">
        <f t="shared" ref="D4:D8" si="0">F4+E4</f>
        <v>700</v>
      </c>
      <c r="E4" s="19">
        <v>100</v>
      </c>
      <c r="F4" s="19">
        <v>600</v>
      </c>
      <c r="G4" s="19">
        <v>250</v>
      </c>
      <c r="H4" s="61">
        <f>F4-G4</f>
        <v>350</v>
      </c>
      <c r="I4" s="48">
        <v>787</v>
      </c>
      <c r="J4" s="49">
        <v>350</v>
      </c>
      <c r="K4" s="49">
        <f t="shared" ref="K4:K12" si="1">H4-J4</f>
        <v>0</v>
      </c>
      <c r="L4" s="50">
        <v>0.35</v>
      </c>
      <c r="M4" s="51">
        <f>H4*24*3*L4</f>
        <v>8820</v>
      </c>
    </row>
    <row r="5" spans="1:13" ht="18" x14ac:dyDescent="0.2">
      <c r="A5" s="94"/>
      <c r="B5" s="97"/>
      <c r="C5" s="28" t="s">
        <v>1</v>
      </c>
      <c r="D5" s="38">
        <f t="shared" si="0"/>
        <v>600</v>
      </c>
      <c r="E5" s="18">
        <v>100</v>
      </c>
      <c r="F5" s="18">
        <v>500</v>
      </c>
      <c r="G5" s="18">
        <v>250</v>
      </c>
      <c r="H5" s="62">
        <f t="shared" ref="H5:H7" si="2">F5-G5</f>
        <v>250</v>
      </c>
      <c r="I5" s="52">
        <v>717</v>
      </c>
      <c r="J5" s="53">
        <v>250</v>
      </c>
      <c r="K5" s="53">
        <f t="shared" si="1"/>
        <v>0</v>
      </c>
      <c r="L5" s="54">
        <v>0.67</v>
      </c>
      <c r="M5" s="55">
        <f>H5*24*10*L5</f>
        <v>40200</v>
      </c>
    </row>
    <row r="6" spans="1:13" ht="18" x14ac:dyDescent="0.2">
      <c r="A6" s="94"/>
      <c r="B6" s="97"/>
      <c r="C6" s="28" t="s">
        <v>68</v>
      </c>
      <c r="D6" s="38">
        <f t="shared" si="0"/>
        <v>750</v>
      </c>
      <c r="E6" s="18">
        <v>100</v>
      </c>
      <c r="F6" s="18">
        <v>650</v>
      </c>
      <c r="G6" s="18">
        <v>250</v>
      </c>
      <c r="H6" s="62">
        <f t="shared" si="2"/>
        <v>400</v>
      </c>
      <c r="I6" s="52">
        <v>847</v>
      </c>
      <c r="J6" s="53">
        <v>400</v>
      </c>
      <c r="K6" s="53">
        <f t="shared" si="1"/>
        <v>0</v>
      </c>
      <c r="L6" s="54">
        <v>0.35</v>
      </c>
      <c r="M6" s="55">
        <f>H6*24*11*L6</f>
        <v>36960</v>
      </c>
    </row>
    <row r="7" spans="1:13" ht="18.75" thickBot="1" x14ac:dyDescent="0.25">
      <c r="A7" s="94"/>
      <c r="B7" s="98"/>
      <c r="C7" s="32" t="s">
        <v>3</v>
      </c>
      <c r="D7" s="39">
        <f t="shared" si="0"/>
        <v>500</v>
      </c>
      <c r="E7" s="40">
        <v>100</v>
      </c>
      <c r="F7" s="40">
        <v>400</v>
      </c>
      <c r="G7" s="40">
        <v>250</v>
      </c>
      <c r="H7" s="63">
        <f t="shared" si="2"/>
        <v>150</v>
      </c>
      <c r="I7" s="67">
        <v>636</v>
      </c>
      <c r="J7" s="68">
        <v>150</v>
      </c>
      <c r="K7" s="68">
        <f t="shared" si="1"/>
        <v>0</v>
      </c>
      <c r="L7" s="69">
        <v>0.88</v>
      </c>
      <c r="M7" s="70">
        <f>H7*24*7*L7</f>
        <v>22176</v>
      </c>
    </row>
    <row r="8" spans="1:13" ht="18.75" thickBot="1" x14ac:dyDescent="0.25">
      <c r="A8" s="95"/>
      <c r="B8" s="13" t="s">
        <v>69</v>
      </c>
      <c r="C8" s="34" t="s">
        <v>70</v>
      </c>
      <c r="D8" s="20">
        <f t="shared" si="0"/>
        <v>100</v>
      </c>
      <c r="E8" s="21">
        <v>100</v>
      </c>
      <c r="F8" s="21">
        <v>0</v>
      </c>
      <c r="G8" s="21">
        <v>0</v>
      </c>
      <c r="H8" s="22">
        <f>F8-G8</f>
        <v>0</v>
      </c>
      <c r="I8" s="64">
        <v>0</v>
      </c>
      <c r="J8" s="65">
        <v>0</v>
      </c>
      <c r="K8" s="65">
        <f t="shared" si="1"/>
        <v>0</v>
      </c>
      <c r="L8" s="66">
        <v>0</v>
      </c>
      <c r="M8" s="74">
        <f t="shared" ref="M8:M12" si="3">H8*24*1*L8</f>
        <v>0</v>
      </c>
    </row>
    <row r="9" spans="1:13" ht="18" x14ac:dyDescent="0.2">
      <c r="A9" s="82" t="s">
        <v>71</v>
      </c>
      <c r="B9" s="85" t="s">
        <v>72</v>
      </c>
      <c r="C9" s="33" t="s">
        <v>73</v>
      </c>
      <c r="D9" s="41">
        <f t="shared" ref="D9:D12" si="4">E9+F9</f>
        <v>500</v>
      </c>
      <c r="E9" s="27">
        <v>100</v>
      </c>
      <c r="F9" s="27">
        <v>400</v>
      </c>
      <c r="G9" s="27">
        <v>250</v>
      </c>
      <c r="H9" s="71">
        <f>F9-G9</f>
        <v>150</v>
      </c>
      <c r="I9" s="48">
        <v>814</v>
      </c>
      <c r="J9" s="49">
        <v>150</v>
      </c>
      <c r="K9" s="49">
        <f t="shared" si="1"/>
        <v>0</v>
      </c>
      <c r="L9" s="50">
        <v>5.0999999999999996</v>
      </c>
      <c r="M9" s="51">
        <f>H9*24*17*L9</f>
        <v>312120</v>
      </c>
    </row>
    <row r="10" spans="1:13" ht="18" x14ac:dyDescent="0.2">
      <c r="A10" s="83"/>
      <c r="B10" s="86"/>
      <c r="C10" s="29" t="s">
        <v>2</v>
      </c>
      <c r="D10" s="42">
        <f t="shared" si="4"/>
        <v>550</v>
      </c>
      <c r="E10" s="26">
        <v>100</v>
      </c>
      <c r="F10" s="26">
        <v>450</v>
      </c>
      <c r="G10" s="26">
        <v>250</v>
      </c>
      <c r="H10" s="72">
        <f t="shared" ref="H10:H11" si="5">F10-G10</f>
        <v>200</v>
      </c>
      <c r="I10" s="52">
        <v>936</v>
      </c>
      <c r="J10" s="53">
        <v>200</v>
      </c>
      <c r="K10" s="53">
        <f t="shared" si="1"/>
        <v>0</v>
      </c>
      <c r="L10" s="54">
        <v>4.37</v>
      </c>
      <c r="M10" s="55">
        <f>H10*24*3*L10</f>
        <v>62928</v>
      </c>
    </row>
    <row r="11" spans="1:13" ht="18.75" thickBot="1" x14ac:dyDescent="0.25">
      <c r="A11" s="83"/>
      <c r="B11" s="87"/>
      <c r="C11" s="35" t="s">
        <v>74</v>
      </c>
      <c r="D11" s="43">
        <f t="shared" si="4"/>
        <v>500</v>
      </c>
      <c r="E11" s="44">
        <v>100</v>
      </c>
      <c r="F11" s="44">
        <v>400</v>
      </c>
      <c r="G11" s="44">
        <v>250</v>
      </c>
      <c r="H11" s="73">
        <f t="shared" si="5"/>
        <v>150</v>
      </c>
      <c r="I11" s="75">
        <v>854</v>
      </c>
      <c r="J11" s="76">
        <v>150</v>
      </c>
      <c r="K11" s="68">
        <f t="shared" si="1"/>
        <v>0</v>
      </c>
      <c r="L11" s="54">
        <v>5.31</v>
      </c>
      <c r="M11" s="70">
        <f>H11*24*11*L11</f>
        <v>210275.99999999997</v>
      </c>
    </row>
    <row r="12" spans="1:13" ht="18.75" thickBot="1" x14ac:dyDescent="0.25">
      <c r="A12" s="84"/>
      <c r="B12" s="14" t="s">
        <v>75</v>
      </c>
      <c r="C12" s="36" t="s">
        <v>70</v>
      </c>
      <c r="D12" s="23">
        <f t="shared" si="4"/>
        <v>100</v>
      </c>
      <c r="E12" s="24">
        <v>100</v>
      </c>
      <c r="F12" s="24">
        <v>0</v>
      </c>
      <c r="G12" s="24">
        <v>0</v>
      </c>
      <c r="H12" s="25">
        <f>F12-G12</f>
        <v>0</v>
      </c>
      <c r="I12" s="56">
        <v>0</v>
      </c>
      <c r="J12" s="57">
        <v>0</v>
      </c>
      <c r="K12" s="58">
        <f t="shared" si="1"/>
        <v>0</v>
      </c>
      <c r="L12" s="59">
        <v>0</v>
      </c>
      <c r="M12" s="60">
        <f t="shared" si="3"/>
        <v>0</v>
      </c>
    </row>
    <row r="13" spans="1:13" ht="15" thickBot="1" x14ac:dyDescent="0.25">
      <c r="M13" s="101">
        <f>SUM(M4:M12)</f>
        <v>693480</v>
      </c>
    </row>
    <row r="18" spans="9:12" x14ac:dyDescent="0.2">
      <c r="I18" s="12"/>
      <c r="J18" s="12"/>
      <c r="K18" s="12"/>
      <c r="L18" s="12"/>
    </row>
  </sheetData>
  <mergeCells count="7">
    <mergeCell ref="A9:A12"/>
    <mergeCell ref="B9:B11"/>
    <mergeCell ref="A1:H1"/>
    <mergeCell ref="A2:H2"/>
    <mergeCell ref="A3:B3"/>
    <mergeCell ref="A4:A8"/>
    <mergeCell ref="B4:B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Monica Tuceac</cp:lastModifiedBy>
  <dcterms:created xsi:type="dcterms:W3CDTF">2022-04-19T05:32:14Z</dcterms:created>
  <dcterms:modified xsi:type="dcterms:W3CDTF">2022-04-19T08:31:25Z</dcterms:modified>
</cp:coreProperties>
</file>