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MachetaResults" sheetId="1" r:id="rId1"/>
    <sheet name="Available ATC" sheetId="2" r:id="rId2"/>
  </sheets>
  <calcPr calcId="145621"/>
</workbook>
</file>

<file path=xl/calcChain.xml><?xml version="1.0" encoding="utf-8"?>
<calcChain xmlns="http://schemas.openxmlformats.org/spreadsheetml/2006/main">
  <c r="M11" i="2" l="1"/>
  <c r="M8" i="2" l="1"/>
  <c r="M7" i="2"/>
  <c r="M9" i="2"/>
  <c r="K9" i="2"/>
  <c r="K8" i="2"/>
  <c r="K7" i="2"/>
  <c r="M6" i="2"/>
  <c r="K6" i="2"/>
  <c r="M5" i="2"/>
  <c r="K5" i="2"/>
  <c r="M4" i="2"/>
  <c r="K4" i="2"/>
  <c r="H9" i="2"/>
  <c r="D9" i="2"/>
  <c r="H8" i="2"/>
  <c r="D8" i="2"/>
  <c r="H7" i="2"/>
  <c r="D7" i="2"/>
  <c r="H6" i="2"/>
  <c r="D6" i="2"/>
  <c r="H5" i="2"/>
  <c r="D5" i="2"/>
  <c r="H4" i="2"/>
  <c r="D4" i="2"/>
  <c r="O6" i="2" l="1"/>
  <c r="O20" i="1" l="1"/>
  <c r="K20" i="1"/>
  <c r="G20" i="1"/>
  <c r="C20" i="1"/>
  <c r="O11" i="1"/>
  <c r="K11" i="1"/>
  <c r="G11" i="1"/>
  <c r="C11" i="1"/>
</calcChain>
</file>

<file path=xl/comments1.xml><?xml version="1.0" encoding="utf-8"?>
<comments xmlns="http://schemas.openxmlformats.org/spreadsheetml/2006/main">
  <authors>
    <author>Radu Naniu</author>
  </authors>
  <commentList>
    <comment ref="H3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<sst xmlns="http://schemas.openxmlformats.org/spreadsheetml/2006/main" count="192" uniqueCount="59">
  <si>
    <t>01-13.08.2023</t>
  </si>
  <si>
    <t>19-27.08.2023</t>
  </si>
  <si>
    <t>28-31.08.2023</t>
  </si>
  <si>
    <t>CROSS BORDER CAPACITY ALLOCATION AUCTION RESULTS for the period of:
01-13.08.2023</t>
  </si>
  <si>
    <t>CROSS BORDER CAPACITY ALLOCATION AUCTION RESULTS for the period of:
14-18.08.2023</t>
  </si>
  <si>
    <t>CROSS BORDER CAPACITY ALLOCATION AUCTION RESULTS for the period of:
19-27.08.2023</t>
  </si>
  <si>
    <t>CROSS BORDER CAPACITY ALLOCATION AUCTION RESULTS for the period of:
28-31.08.2023</t>
  </si>
  <si>
    <t>Participant</t>
  </si>
  <si>
    <t>Allocated Capacity</t>
  </si>
  <si>
    <t>Price</t>
  </si>
  <si>
    <t>EIC</t>
  </si>
  <si>
    <t>Name</t>
  </si>
  <si>
    <t>[MW]</t>
  </si>
  <si>
    <t>[EUR/MWh]</t>
  </si>
  <si>
    <t>SERBIA</t>
  </si>
  <si>
    <t>IMPORT (RS-RO)</t>
  </si>
  <si>
    <t>ATC = 350</t>
  </si>
  <si>
    <t>ATC = 300</t>
  </si>
  <si>
    <t>ATC = 0</t>
  </si>
  <si>
    <t>11XDANSKECOM---P</t>
  </si>
  <si>
    <t>DANSKE COMMODITIES A/S</t>
  </si>
  <si>
    <t>11XEDFTRADING--G</t>
  </si>
  <si>
    <t>EDF Trading Limited</t>
  </si>
  <si>
    <t>12XEFT-SWITZERLR</t>
  </si>
  <si>
    <t>ENERGY FINANCING TEAM SWITZERLAND AG</t>
  </si>
  <si>
    <t>11XIGET--------D</t>
  </si>
  <si>
    <t>GEN-I d.o.o</t>
  </si>
  <si>
    <t>15X-MVM--------B</t>
  </si>
  <si>
    <t>MVM PARTNER ENERGIAKERESKEDELMI ZARTKORUEN MUKODO RESZVENYTARSASAG</t>
  </si>
  <si>
    <t>11XFREEPOINT---N</t>
  </si>
  <si>
    <t>FREEPOINT COMMODITIES EUROPE LLP</t>
  </si>
  <si>
    <t>Total Allocated Capacity</t>
  </si>
  <si>
    <t>EXPORT (RO-RS)</t>
  </si>
  <si>
    <t>ATC = 150</t>
  </si>
  <si>
    <t>ATC = 250</t>
  </si>
  <si>
    <t>28X-PETROL-LJ--C</t>
  </si>
  <si>
    <t>Petrol Slovenska energetska druzba dd Ljubljana</t>
  </si>
  <si>
    <t>32X0011001016581</t>
  </si>
  <si>
    <t>Nomad Energy Company EOOD</t>
  </si>
  <si>
    <t>NOTE: The deadline for transferring capacities for the month of AUGUST is 25 July 2023, 12:00(RO). _x000D_
The transfers are to be operated by the participants in the DAMAS platform and the corresponding annex for the transfer is to be sent  by email to: contracte.alocare@transelectrica.ro</t>
  </si>
  <si>
    <t>August 2023</t>
  </si>
  <si>
    <t>Direction</t>
  </si>
  <si>
    <t>PERIOD</t>
  </si>
  <si>
    <t>TTC</t>
  </si>
  <si>
    <t>TRM</t>
  </si>
  <si>
    <t>NTC</t>
  </si>
  <si>
    <t>AAC</t>
  </si>
  <si>
    <t>ATCm</t>
  </si>
  <si>
    <t>IMPORT</t>
  </si>
  <si>
    <t>Serbia -&gt; Romania (RS-RO)</t>
  </si>
  <si>
    <t>14-27.08.2023</t>
  </si>
  <si>
    <t>EXPORT</t>
  </si>
  <si>
    <t>Romania -&gt; Serbia (RO-RS)</t>
  </si>
  <si>
    <t>01-18.08.2023</t>
  </si>
  <si>
    <t>Total requested capacity</t>
  </si>
  <si>
    <t>Total allocated capacity</t>
  </si>
  <si>
    <t>Available capacity after the auction</t>
  </si>
  <si>
    <t>Auction Price</t>
  </si>
  <si>
    <t>Auction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</si>
</sst>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37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b/>
      <sz val="10"/>
      <color indexed="81"/>
      <name val="Tahoma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8">
    <xf numFmtId="0" fontId="0" fillId="0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10" borderId="14" applyNumberFormat="0" applyAlignment="0" applyProtection="0"/>
    <xf numFmtId="0" fontId="12" fillId="0" borderId="0" applyNumberFormat="0" applyFill="0" applyBorder="0" applyAlignment="0" applyProtection="0"/>
    <xf numFmtId="0" fontId="13" fillId="0" borderId="15" applyNumberFormat="0" applyFill="0" applyAlignment="0" applyProtection="0"/>
    <xf numFmtId="0" fontId="14" fillId="0" borderId="16" applyNumberFormat="0" applyFill="0" applyAlignment="0" applyProtection="0"/>
    <xf numFmtId="0" fontId="15" fillId="0" borderId="17" applyNumberFormat="0" applyFill="0" applyAlignment="0" applyProtection="0"/>
    <xf numFmtId="0" fontId="15" fillId="0" borderId="0" applyNumberFormat="0" applyFill="0" applyBorder="0" applyAlignment="0" applyProtection="0"/>
    <xf numFmtId="0" fontId="16" fillId="19" borderId="18" applyNumberFormat="0" applyAlignment="0" applyProtection="0"/>
    <xf numFmtId="0" fontId="17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6" fillId="20" borderId="20" applyNumberFormat="0" applyFont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4" borderId="0" applyNumberFormat="0" applyBorder="0" applyAlignment="0" applyProtection="0"/>
    <xf numFmtId="0" fontId="19" fillId="7" borderId="0" applyNumberFormat="0" applyBorder="0" applyAlignment="0" applyProtection="0"/>
    <xf numFmtId="0" fontId="20" fillId="25" borderId="21" applyNumberFormat="0" applyAlignment="0" applyProtection="0"/>
    <xf numFmtId="0" fontId="21" fillId="0" borderId="0" applyNumberForma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2" fillId="0" borderId="0"/>
    <xf numFmtId="0" fontId="2" fillId="0" borderId="0"/>
    <xf numFmtId="0" fontId="23" fillId="0" borderId="0"/>
    <xf numFmtId="0" fontId="24" fillId="0" borderId="22" applyNumberFormat="0" applyFill="0" applyAlignment="0" applyProtection="0"/>
    <xf numFmtId="0" fontId="25" fillId="6" borderId="0" applyNumberFormat="0" applyBorder="0" applyAlignment="0" applyProtection="0"/>
    <xf numFmtId="0" fontId="26" fillId="26" borderId="0" applyNumberFormat="0" applyBorder="0" applyAlignment="0" applyProtection="0"/>
    <xf numFmtId="0" fontId="27" fillId="25" borderId="14" applyNumberFormat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3" fillId="4" borderId="0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49" fontId="3" fillId="2" borderId="25" xfId="0" applyNumberFormat="1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49" fontId="7" fillId="0" borderId="24" xfId="0" applyNumberFormat="1" applyFont="1" applyFill="1" applyBorder="1" applyAlignment="1">
      <alignment horizontal="center" vertical="center" wrapText="1"/>
    </xf>
    <xf numFmtId="49" fontId="7" fillId="0" borderId="25" xfId="0" applyNumberFormat="1" applyFont="1" applyFill="1" applyBorder="1" applyAlignment="1">
      <alignment horizontal="center" vertical="center" wrapText="1"/>
    </xf>
    <xf numFmtId="1" fontId="7" fillId="0" borderId="25" xfId="0" applyNumberFormat="1" applyFont="1" applyFill="1" applyBorder="1" applyAlignment="1">
      <alignment horizontal="center" vertical="center" wrapText="1"/>
    </xf>
    <xf numFmtId="4" fontId="8" fillId="0" borderId="26" xfId="0" applyNumberFormat="1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30" xfId="0" applyNumberFormat="1" applyFont="1" applyFill="1" applyBorder="1" applyAlignment="1">
      <alignment horizontal="center" vertical="center" wrapText="1"/>
    </xf>
    <xf numFmtId="4" fontId="3" fillId="0" borderId="32" xfId="0" applyNumberFormat="1" applyFont="1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" fontId="28" fillId="0" borderId="0" xfId="51" quotePrefix="1" applyNumberFormat="1" applyFont="1" applyBorder="1" applyAlignment="1">
      <alignment horizontal="center" vertical="center"/>
    </xf>
    <xf numFmtId="0" fontId="29" fillId="0" borderId="0" xfId="51" applyFont="1" applyBorder="1" applyAlignment="1">
      <alignment horizontal="center" vertical="center"/>
    </xf>
    <xf numFmtId="0" fontId="30" fillId="0" borderId="37" xfId="51" applyFont="1" applyBorder="1" applyAlignment="1">
      <alignment horizontal="center" vertical="center"/>
    </xf>
    <xf numFmtId="0" fontId="30" fillId="0" borderId="0" xfId="51" applyFont="1" applyBorder="1" applyAlignment="1">
      <alignment horizontal="center" vertical="center"/>
    </xf>
    <xf numFmtId="0" fontId="3" fillId="27" borderId="24" xfId="51" applyFont="1" applyFill="1" applyBorder="1" applyAlignment="1">
      <alignment horizontal="center" vertical="center" wrapText="1"/>
    </xf>
    <xf numFmtId="0" fontId="3" fillId="27" borderId="26" xfId="51" applyFont="1" applyFill="1" applyBorder="1" applyAlignment="1">
      <alignment horizontal="center" vertical="center" wrapText="1"/>
    </xf>
    <xf numFmtId="0" fontId="31" fillId="27" borderId="38" xfId="51" applyFont="1" applyFill="1" applyBorder="1" applyAlignment="1">
      <alignment horizontal="center" vertical="center" wrapText="1"/>
    </xf>
    <xf numFmtId="0" fontId="31" fillId="27" borderId="39" xfId="51" applyFont="1" applyFill="1" applyBorder="1" applyAlignment="1">
      <alignment horizontal="center" vertical="center" wrapText="1"/>
    </xf>
    <xf numFmtId="0" fontId="31" fillId="27" borderId="7" xfId="51" applyFont="1" applyFill="1" applyBorder="1" applyAlignment="1">
      <alignment horizontal="center" vertical="center" wrapText="1"/>
    </xf>
    <xf numFmtId="0" fontId="31" fillId="27" borderId="8" xfId="51" applyFont="1" applyFill="1" applyBorder="1" applyAlignment="1">
      <alignment horizontal="center" vertical="center" wrapText="1"/>
    </xf>
    <xf numFmtId="0" fontId="32" fillId="2" borderId="38" xfId="51" applyFont="1" applyFill="1" applyBorder="1" applyAlignment="1">
      <alignment horizontal="center" vertical="center" textRotation="90" wrapText="1"/>
    </xf>
    <xf numFmtId="0" fontId="32" fillId="28" borderId="40" xfId="51" applyFont="1" applyFill="1" applyBorder="1" applyAlignment="1">
      <alignment horizontal="center" vertical="center" wrapText="1"/>
    </xf>
    <xf numFmtId="0" fontId="32" fillId="28" borderId="41" xfId="0" applyFont="1" applyFill="1" applyBorder="1" applyAlignment="1">
      <alignment horizontal="center" vertical="center" wrapText="1"/>
    </xf>
    <xf numFmtId="0" fontId="6" fillId="28" borderId="42" xfId="51" applyFont="1" applyFill="1" applyBorder="1" applyAlignment="1">
      <alignment horizontal="center" vertical="center" wrapText="1"/>
    </xf>
    <xf numFmtId="0" fontId="6" fillId="28" borderId="43" xfId="51" applyNumberFormat="1" applyFont="1" applyFill="1" applyBorder="1" applyAlignment="1">
      <alignment horizontal="center" vertical="center" wrapText="1"/>
    </xf>
    <xf numFmtId="0" fontId="32" fillId="2" borderId="45" xfId="51" applyFont="1" applyFill="1" applyBorder="1" applyAlignment="1">
      <alignment horizontal="center" vertical="center" textRotation="90" wrapText="1"/>
    </xf>
    <xf numFmtId="0" fontId="32" fillId="28" borderId="46" xfId="51" applyFont="1" applyFill="1" applyBorder="1" applyAlignment="1">
      <alignment horizontal="center" vertical="center" wrapText="1"/>
    </xf>
    <xf numFmtId="0" fontId="32" fillId="28" borderId="47" xfId="0" applyFont="1" applyFill="1" applyBorder="1" applyAlignment="1">
      <alignment horizontal="center" vertical="center" wrapText="1"/>
    </xf>
    <xf numFmtId="0" fontId="6" fillId="28" borderId="28" xfId="51" applyFont="1" applyFill="1" applyBorder="1" applyAlignment="1">
      <alignment horizontal="center" vertical="center" wrapText="1"/>
    </xf>
    <xf numFmtId="0" fontId="6" fillId="28" borderId="9" xfId="51" applyNumberFormat="1" applyFont="1" applyFill="1" applyBorder="1" applyAlignment="1">
      <alignment horizontal="center" vertical="center" wrapText="1"/>
    </xf>
    <xf numFmtId="0" fontId="32" fillId="28" borderId="11" xfId="51" applyFont="1" applyFill="1" applyBorder="1" applyAlignment="1">
      <alignment horizontal="center" vertical="center" wrapText="1"/>
    </xf>
    <xf numFmtId="14" fontId="32" fillId="28" borderId="48" xfId="0" applyNumberFormat="1" applyFont="1" applyFill="1" applyBorder="1" applyAlignment="1">
      <alignment horizontal="center" vertical="center" wrapText="1"/>
    </xf>
    <xf numFmtId="0" fontId="6" fillId="28" borderId="27" xfId="51" applyFont="1" applyFill="1" applyBorder="1" applyAlignment="1">
      <alignment horizontal="center" vertical="center" wrapText="1"/>
    </xf>
    <xf numFmtId="0" fontId="6" fillId="28" borderId="2" xfId="51" applyNumberFormat="1" applyFont="1" applyFill="1" applyBorder="1" applyAlignment="1">
      <alignment horizontal="center" vertical="center" wrapText="1"/>
    </xf>
    <xf numFmtId="0" fontId="32" fillId="30" borderId="38" xfId="51" applyFont="1" applyFill="1" applyBorder="1" applyAlignment="1">
      <alignment horizontal="center" vertical="center" textRotation="90" wrapText="1"/>
    </xf>
    <xf numFmtId="0" fontId="32" fillId="31" borderId="40" xfId="51" applyFont="1" applyFill="1" applyBorder="1" applyAlignment="1">
      <alignment horizontal="center" vertical="center" wrapText="1"/>
    </xf>
    <xf numFmtId="0" fontId="32" fillId="31" borderId="41" xfId="0" applyFont="1" applyFill="1" applyBorder="1" applyAlignment="1">
      <alignment horizontal="center" vertical="center" wrapText="1"/>
    </xf>
    <xf numFmtId="0" fontId="6" fillId="31" borderId="42" xfId="51" applyFont="1" applyFill="1" applyBorder="1" applyAlignment="1">
      <alignment horizontal="center" vertical="center" wrapText="1"/>
    </xf>
    <xf numFmtId="0" fontId="6" fillId="31" borderId="43" xfId="51" applyFont="1" applyFill="1" applyBorder="1" applyAlignment="1">
      <alignment horizontal="center" vertical="center" wrapText="1"/>
    </xf>
    <xf numFmtId="0" fontId="32" fillId="30" borderId="45" xfId="51" applyFont="1" applyFill="1" applyBorder="1" applyAlignment="1">
      <alignment horizontal="center" vertical="center" textRotation="90" wrapText="1"/>
    </xf>
    <xf numFmtId="0" fontId="32" fillId="31" borderId="46" xfId="51" applyFont="1" applyFill="1" applyBorder="1" applyAlignment="1">
      <alignment horizontal="center" vertical="center" wrapText="1"/>
    </xf>
    <xf numFmtId="0" fontId="32" fillId="31" borderId="47" xfId="0" applyFont="1" applyFill="1" applyBorder="1" applyAlignment="1">
      <alignment horizontal="center" vertical="center" wrapText="1"/>
    </xf>
    <xf numFmtId="0" fontId="6" fillId="31" borderId="28" xfId="51" applyFont="1" applyFill="1" applyBorder="1" applyAlignment="1">
      <alignment horizontal="center" vertical="center" wrapText="1"/>
    </xf>
    <xf numFmtId="0" fontId="6" fillId="31" borderId="9" xfId="51" applyFont="1" applyFill="1" applyBorder="1" applyAlignment="1">
      <alignment horizontal="center" vertical="center" wrapText="1"/>
    </xf>
    <xf numFmtId="0" fontId="32" fillId="30" borderId="49" xfId="51" applyFont="1" applyFill="1" applyBorder="1" applyAlignment="1">
      <alignment horizontal="center" vertical="center" textRotation="90" wrapText="1"/>
    </xf>
    <xf numFmtId="0" fontId="32" fillId="31" borderId="11" xfId="51" applyFont="1" applyFill="1" applyBorder="1" applyAlignment="1">
      <alignment horizontal="center" vertical="center" wrapText="1"/>
    </xf>
    <xf numFmtId="14" fontId="32" fillId="31" borderId="50" xfId="0" applyNumberFormat="1" applyFont="1" applyFill="1" applyBorder="1" applyAlignment="1">
      <alignment horizontal="center" vertical="center" wrapText="1"/>
    </xf>
    <xf numFmtId="0" fontId="6" fillId="31" borderId="13" xfId="51" applyFont="1" applyFill="1" applyBorder="1" applyAlignment="1">
      <alignment horizontal="center" vertical="center" wrapText="1"/>
    </xf>
    <xf numFmtId="0" fontId="6" fillId="31" borderId="51" xfId="51" applyFont="1" applyFill="1" applyBorder="1" applyAlignment="1">
      <alignment horizontal="center" vertical="center" wrapText="1"/>
    </xf>
    <xf numFmtId="0" fontId="3" fillId="32" borderId="39" xfId="45" applyFont="1" applyFill="1" applyBorder="1" applyAlignment="1">
      <alignment horizontal="center" vertical="center" wrapText="1"/>
    </xf>
    <xf numFmtId="0" fontId="3" fillId="33" borderId="7" xfId="45" applyFont="1" applyFill="1" applyBorder="1" applyAlignment="1">
      <alignment horizontal="center" vertical="center" wrapText="1"/>
    </xf>
    <xf numFmtId="0" fontId="3" fillId="34" borderId="7" xfId="45" applyFont="1" applyFill="1" applyBorder="1" applyAlignment="1">
      <alignment horizontal="center" vertical="center" wrapText="1"/>
    </xf>
    <xf numFmtId="0" fontId="3" fillId="35" borderId="7" xfId="56" applyFont="1" applyFill="1" applyBorder="1" applyAlignment="1">
      <alignment horizontal="center" vertical="center" wrapText="1"/>
    </xf>
    <xf numFmtId="0" fontId="3" fillId="35" borderId="8" xfId="56" applyFont="1" applyFill="1" applyBorder="1" applyAlignment="1">
      <alignment horizontal="center" vertical="center" wrapText="1"/>
    </xf>
    <xf numFmtId="0" fontId="6" fillId="0" borderId="43" xfId="51" applyNumberFormat="1" applyFont="1" applyFill="1" applyBorder="1" applyAlignment="1">
      <alignment horizontal="center" vertical="center" wrapText="1"/>
    </xf>
    <xf numFmtId="43" fontId="34" fillId="0" borderId="44" xfId="57" applyFont="1" applyFill="1" applyBorder="1" applyAlignment="1">
      <alignment horizontal="center" vertical="center"/>
    </xf>
    <xf numFmtId="0" fontId="6" fillId="0" borderId="9" xfId="51" applyNumberFormat="1" applyFont="1" applyFill="1" applyBorder="1" applyAlignment="1">
      <alignment horizontal="center" vertical="center" wrapText="1"/>
    </xf>
    <xf numFmtId="43" fontId="34" fillId="0" borderId="32" xfId="57" applyFont="1" applyFill="1" applyBorder="1" applyAlignment="1">
      <alignment horizontal="center" vertical="center"/>
    </xf>
    <xf numFmtId="0" fontId="6" fillId="0" borderId="51" xfId="51" applyNumberFormat="1" applyFont="1" applyFill="1" applyBorder="1" applyAlignment="1">
      <alignment horizontal="center" vertical="center" wrapText="1"/>
    </xf>
    <xf numFmtId="43" fontId="34" fillId="0" borderId="52" xfId="57" applyFont="1" applyFill="1" applyBorder="1" applyAlignment="1">
      <alignment horizontal="center" vertical="center"/>
    </xf>
    <xf numFmtId="0" fontId="31" fillId="29" borderId="53" xfId="51" applyFont="1" applyFill="1" applyBorder="1" applyAlignment="1">
      <alignment horizontal="center" vertical="center" wrapText="1"/>
    </xf>
    <xf numFmtId="0" fontId="31" fillId="29" borderId="54" xfId="51" applyFont="1" applyFill="1" applyBorder="1" applyAlignment="1">
      <alignment horizontal="center" vertical="center" wrapText="1"/>
    </xf>
    <xf numFmtId="0" fontId="31" fillId="29" borderId="55" xfId="51" applyFont="1" applyFill="1" applyBorder="1" applyAlignment="1">
      <alignment horizontal="center" vertical="center" wrapText="1"/>
    </xf>
    <xf numFmtId="0" fontId="31" fillId="31" borderId="53" xfId="51" applyFont="1" applyFill="1" applyBorder="1" applyAlignment="1">
      <alignment horizontal="center" vertical="center" wrapText="1"/>
    </xf>
    <xf numFmtId="0" fontId="31" fillId="31" borderId="54" xfId="51" applyFont="1" applyFill="1" applyBorder="1" applyAlignment="1">
      <alignment horizontal="center" vertical="center" wrapText="1"/>
    </xf>
    <xf numFmtId="0" fontId="31" fillId="31" borderId="56" xfId="51" applyFont="1" applyFill="1" applyBorder="1" applyAlignment="1">
      <alignment horizontal="center" vertical="center" wrapText="1"/>
    </xf>
    <xf numFmtId="0" fontId="6" fillId="0" borderId="0" xfId="51" applyNumberFormat="1" applyFont="1" applyFill="1" applyBorder="1" applyAlignment="1">
      <alignment horizontal="center" vertical="center" wrapText="1"/>
    </xf>
    <xf numFmtId="43" fontId="34" fillId="0" borderId="0" xfId="57" applyFont="1" applyFill="1" applyBorder="1" applyAlignment="1">
      <alignment horizontal="center" vertical="center"/>
    </xf>
    <xf numFmtId="0" fontId="0" fillId="0" borderId="0" xfId="0" applyBorder="1"/>
    <xf numFmtId="43" fontId="0" fillId="0" borderId="0" xfId="0" applyNumberFormat="1" applyBorder="1"/>
    <xf numFmtId="43" fontId="35" fillId="0" borderId="0" xfId="0" applyNumberFormat="1" applyFont="1" applyBorder="1"/>
    <xf numFmtId="0" fontId="6" fillId="0" borderId="57" xfId="51" applyNumberFormat="1" applyFont="1" applyFill="1" applyBorder="1" applyAlignment="1">
      <alignment horizontal="center" vertical="center" wrapText="1"/>
    </xf>
    <xf numFmtId="0" fontId="6" fillId="0" borderId="31" xfId="51" applyNumberFormat="1" applyFont="1" applyFill="1" applyBorder="1" applyAlignment="1">
      <alignment horizontal="center" vertical="center" wrapText="1"/>
    </xf>
    <xf numFmtId="0" fontId="6" fillId="0" borderId="58" xfId="51" applyNumberFormat="1" applyFont="1" applyFill="1" applyBorder="1" applyAlignment="1">
      <alignment horizontal="center" vertical="center" wrapText="1"/>
    </xf>
    <xf numFmtId="43" fontId="36" fillId="0" borderId="0" xfId="57" applyFont="1" applyFill="1" applyBorder="1" applyAlignment="1">
      <alignment horizontal="center" vertical="center"/>
    </xf>
  </cellXfs>
  <cellStyles count="58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Comma 2" xfId="57"/>
    <cellStyle name="Ellenőrzőcella" xfId="25"/>
    <cellStyle name="Figyelmeztetés" xfId="26"/>
    <cellStyle name="Hivatkozott cella" xfId="27"/>
    <cellStyle name="Jegyzet" xfId="28"/>
    <cellStyle name="Jelölőszín (1)" xfId="29"/>
    <cellStyle name="Jelölőszín (2)" xfId="30"/>
    <cellStyle name="Jelölőszín (3)" xfId="31"/>
    <cellStyle name="Jelölőszín (4)" xfId="32"/>
    <cellStyle name="Jelölőszín (5)" xfId="33"/>
    <cellStyle name="Jelölőszín (6)" xfId="34"/>
    <cellStyle name="Jó" xfId="35"/>
    <cellStyle name="Kimenet" xfId="36"/>
    <cellStyle name="Magyarázó szöveg" xfId="37"/>
    <cellStyle name="Normal" xfId="0" builtinId="0"/>
    <cellStyle name="Normal 2" xfId="38"/>
    <cellStyle name="Normal 3" xfId="39"/>
    <cellStyle name="Normal 3 2" xfId="40"/>
    <cellStyle name="Normal 3 3" xfId="41"/>
    <cellStyle name="Normal 3 3 2" xfId="42"/>
    <cellStyle name="Normal 3 4" xfId="43"/>
    <cellStyle name="Normal 4" xfId="44"/>
    <cellStyle name="Normal 4 2" xfId="45"/>
    <cellStyle name="Normal 5" xfId="46"/>
    <cellStyle name="Normal 5 2" xfId="47"/>
    <cellStyle name="Normal 6" xfId="48"/>
    <cellStyle name="Normal 7" xfId="49"/>
    <cellStyle name="Normal 8" xfId="50"/>
    <cellStyle name="Normal 9" xfId="56"/>
    <cellStyle name="Normal_Sheet1" xfId="51"/>
    <cellStyle name="Összesen" xfId="52"/>
    <cellStyle name="Rossz" xfId="53"/>
    <cellStyle name="Semleges" xfId="54"/>
    <cellStyle name="Számítás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21"/>
  <sheetViews>
    <sheetView tabSelected="1" zoomScale="80" zoomScaleNormal="80" workbookViewId="0">
      <pane ySplit="3" topLeftCell="A4" activePane="bottomLeft" state="frozen"/>
      <selection pane="bottomLeft" activeCell="A22" sqref="A22"/>
    </sheetView>
  </sheetViews>
  <sheetFormatPr defaultRowHeight="12.75" x14ac:dyDescent="0.2"/>
  <cols>
    <col min="1" max="1" width="20.7109375" customWidth="1"/>
    <col min="2" max="2" width="23.7109375" customWidth="1"/>
    <col min="3" max="5" width="20.7109375" customWidth="1"/>
    <col min="6" max="6" width="22.7109375" customWidth="1"/>
    <col min="7" max="9" width="20.7109375" customWidth="1"/>
    <col min="10" max="10" width="24.42578125" customWidth="1"/>
    <col min="11" max="120" width="20.7109375" customWidth="1"/>
  </cols>
  <sheetData>
    <row r="1" spans="1:16" ht="35.1" customHeight="1" thickBot="1" x14ac:dyDescent="0.25">
      <c r="A1" s="37" t="s">
        <v>3</v>
      </c>
      <c r="B1" s="38"/>
      <c r="C1" s="38"/>
      <c r="D1" s="39"/>
      <c r="E1" s="37" t="s">
        <v>4</v>
      </c>
      <c r="F1" s="38"/>
      <c r="G1" s="38"/>
      <c r="H1" s="39"/>
      <c r="I1" s="37" t="s">
        <v>5</v>
      </c>
      <c r="J1" s="38"/>
      <c r="K1" s="38"/>
      <c r="L1" s="39"/>
      <c r="M1" s="37" t="s">
        <v>6</v>
      </c>
      <c r="N1" s="38"/>
      <c r="O1" s="38"/>
      <c r="P1" s="39"/>
    </row>
    <row r="2" spans="1:16" ht="13.5" thickBot="1" x14ac:dyDescent="0.25">
      <c r="A2" s="33" t="s">
        <v>7</v>
      </c>
      <c r="B2" s="34"/>
      <c r="C2" s="35" t="s">
        <v>8</v>
      </c>
      <c r="D2" s="36" t="s">
        <v>9</v>
      </c>
      <c r="E2" s="33" t="s">
        <v>7</v>
      </c>
      <c r="F2" s="34"/>
      <c r="G2" s="35" t="s">
        <v>8</v>
      </c>
      <c r="H2" s="36" t="s">
        <v>9</v>
      </c>
      <c r="I2" s="33" t="s">
        <v>7</v>
      </c>
      <c r="J2" s="34"/>
      <c r="K2" s="35" t="s">
        <v>8</v>
      </c>
      <c r="L2" s="36" t="s">
        <v>9</v>
      </c>
      <c r="M2" s="33" t="s">
        <v>7</v>
      </c>
      <c r="N2" s="34"/>
      <c r="O2" s="35" t="s">
        <v>8</v>
      </c>
      <c r="P2" s="36" t="s">
        <v>9</v>
      </c>
    </row>
    <row r="3" spans="1:16" ht="14.25" thickTop="1" thickBot="1" x14ac:dyDescent="0.25">
      <c r="A3" s="1" t="s">
        <v>10</v>
      </c>
      <c r="B3" s="2" t="s">
        <v>11</v>
      </c>
      <c r="C3" s="3" t="s">
        <v>12</v>
      </c>
      <c r="D3" s="4" t="s">
        <v>13</v>
      </c>
      <c r="E3" s="1" t="s">
        <v>10</v>
      </c>
      <c r="F3" s="2" t="s">
        <v>11</v>
      </c>
      <c r="G3" s="3" t="s">
        <v>12</v>
      </c>
      <c r="H3" s="4" t="s">
        <v>13</v>
      </c>
      <c r="I3" s="1" t="s">
        <v>10</v>
      </c>
      <c r="J3" s="2" t="s">
        <v>11</v>
      </c>
      <c r="K3" s="3" t="s">
        <v>12</v>
      </c>
      <c r="L3" s="4" t="s">
        <v>13</v>
      </c>
      <c r="M3" s="1" t="s">
        <v>10</v>
      </c>
      <c r="N3" s="2" t="s">
        <v>11</v>
      </c>
      <c r="O3" s="3" t="s">
        <v>12</v>
      </c>
      <c r="P3" s="4" t="s">
        <v>13</v>
      </c>
    </row>
    <row r="4" spans="1:16" ht="13.5" thickBot="1" x14ac:dyDescent="0.25">
      <c r="A4" s="11" t="s">
        <v>14</v>
      </c>
      <c r="B4" s="12" t="s">
        <v>15</v>
      </c>
      <c r="C4" s="13" t="s">
        <v>16</v>
      </c>
      <c r="D4" s="14"/>
      <c r="E4" s="11" t="s">
        <v>14</v>
      </c>
      <c r="F4" s="12" t="s">
        <v>15</v>
      </c>
      <c r="G4" s="13" t="s">
        <v>17</v>
      </c>
      <c r="H4" s="14"/>
      <c r="I4" s="11" t="s">
        <v>14</v>
      </c>
      <c r="J4" s="12" t="s">
        <v>15</v>
      </c>
      <c r="K4" s="13" t="s">
        <v>17</v>
      </c>
      <c r="L4" s="14"/>
      <c r="M4" s="11" t="s">
        <v>14</v>
      </c>
      <c r="N4" s="12" t="s">
        <v>15</v>
      </c>
      <c r="O4" s="13" t="s">
        <v>18</v>
      </c>
      <c r="P4" s="14"/>
    </row>
    <row r="5" spans="1:16" ht="25.5" x14ac:dyDescent="0.2">
      <c r="A5" s="22" t="s">
        <v>19</v>
      </c>
      <c r="B5" s="9" t="s">
        <v>20</v>
      </c>
      <c r="C5" s="9">
        <v>59</v>
      </c>
      <c r="D5" s="23"/>
      <c r="E5" s="22" t="s">
        <v>19</v>
      </c>
      <c r="F5" s="9" t="s">
        <v>20</v>
      </c>
      <c r="G5" s="9">
        <v>59</v>
      </c>
      <c r="H5" s="23"/>
      <c r="I5" s="22" t="s">
        <v>19</v>
      </c>
      <c r="J5" s="9" t="s">
        <v>20</v>
      </c>
      <c r="K5" s="9">
        <v>59</v>
      </c>
      <c r="L5" s="23"/>
      <c r="M5" s="40" t="s">
        <v>19</v>
      </c>
      <c r="N5" s="10" t="s">
        <v>20</v>
      </c>
      <c r="O5" s="10">
        <v>0</v>
      </c>
      <c r="P5" s="23"/>
    </row>
    <row r="6" spans="1:16" x14ac:dyDescent="0.2">
      <c r="A6" s="24" t="s">
        <v>21</v>
      </c>
      <c r="B6" s="7" t="s">
        <v>22</v>
      </c>
      <c r="C6" s="7">
        <v>20</v>
      </c>
      <c r="D6" s="25"/>
      <c r="E6" s="24" t="s">
        <v>21</v>
      </c>
      <c r="F6" s="7" t="s">
        <v>22</v>
      </c>
      <c r="G6" s="7">
        <v>20</v>
      </c>
      <c r="H6" s="25"/>
      <c r="I6" s="24" t="s">
        <v>21</v>
      </c>
      <c r="J6" s="7" t="s">
        <v>22</v>
      </c>
      <c r="K6" s="7">
        <v>20</v>
      </c>
      <c r="L6" s="25"/>
      <c r="M6" s="41" t="s">
        <v>21</v>
      </c>
      <c r="N6" s="5" t="s">
        <v>22</v>
      </c>
      <c r="O6" s="5">
        <v>0</v>
      </c>
      <c r="P6" s="25"/>
    </row>
    <row r="7" spans="1:16" ht="38.25" x14ac:dyDescent="0.2">
      <c r="A7" s="24" t="s">
        <v>23</v>
      </c>
      <c r="B7" s="7" t="s">
        <v>24</v>
      </c>
      <c r="C7" s="7">
        <v>35</v>
      </c>
      <c r="D7" s="25"/>
      <c r="E7" s="24" t="s">
        <v>23</v>
      </c>
      <c r="F7" s="7" t="s">
        <v>24</v>
      </c>
      <c r="G7" s="7">
        <v>35</v>
      </c>
      <c r="H7" s="25"/>
      <c r="I7" s="24" t="s">
        <v>23</v>
      </c>
      <c r="J7" s="7" t="s">
        <v>24</v>
      </c>
      <c r="K7" s="7">
        <v>35</v>
      </c>
      <c r="L7" s="25"/>
      <c r="M7" s="41" t="s">
        <v>23</v>
      </c>
      <c r="N7" s="5" t="s">
        <v>24</v>
      </c>
      <c r="O7" s="5">
        <v>0</v>
      </c>
      <c r="P7" s="25"/>
    </row>
    <row r="8" spans="1:16" x14ac:dyDescent="0.2">
      <c r="A8" s="24" t="s">
        <v>25</v>
      </c>
      <c r="B8" s="7" t="s">
        <v>26</v>
      </c>
      <c r="C8" s="7">
        <v>110</v>
      </c>
      <c r="D8" s="25"/>
      <c r="E8" s="24" t="s">
        <v>25</v>
      </c>
      <c r="F8" s="7" t="s">
        <v>26</v>
      </c>
      <c r="G8" s="7">
        <v>110</v>
      </c>
      <c r="H8" s="25"/>
      <c r="I8" s="24" t="s">
        <v>25</v>
      </c>
      <c r="J8" s="7" t="s">
        <v>26</v>
      </c>
      <c r="K8" s="7">
        <v>110</v>
      </c>
      <c r="L8" s="25"/>
      <c r="M8" s="41" t="s">
        <v>25</v>
      </c>
      <c r="N8" s="5" t="s">
        <v>26</v>
      </c>
      <c r="O8" s="5">
        <v>0</v>
      </c>
      <c r="P8" s="25"/>
    </row>
    <row r="9" spans="1:16" ht="76.5" x14ac:dyDescent="0.2">
      <c r="A9" s="24" t="s">
        <v>27</v>
      </c>
      <c r="B9" s="7" t="s">
        <v>28</v>
      </c>
      <c r="C9" s="7">
        <v>45</v>
      </c>
      <c r="D9" s="25"/>
      <c r="E9" s="24" t="s">
        <v>27</v>
      </c>
      <c r="F9" s="7" t="s">
        <v>28</v>
      </c>
      <c r="G9" s="7">
        <v>45</v>
      </c>
      <c r="H9" s="25"/>
      <c r="I9" s="24" t="s">
        <v>27</v>
      </c>
      <c r="J9" s="7" t="s">
        <v>28</v>
      </c>
      <c r="K9" s="7">
        <v>45</v>
      </c>
      <c r="L9" s="25"/>
      <c r="M9" s="41" t="s">
        <v>27</v>
      </c>
      <c r="N9" s="5" t="s">
        <v>28</v>
      </c>
      <c r="O9" s="5">
        <v>0</v>
      </c>
      <c r="P9" s="25"/>
    </row>
    <row r="10" spans="1:16" ht="39" thickBot="1" x14ac:dyDescent="0.25">
      <c r="A10" s="26" t="s">
        <v>29</v>
      </c>
      <c r="B10" s="15" t="s">
        <v>30</v>
      </c>
      <c r="C10" s="15">
        <v>20</v>
      </c>
      <c r="D10" s="27"/>
      <c r="E10" s="26" t="s">
        <v>29</v>
      </c>
      <c r="F10" s="15" t="s">
        <v>30</v>
      </c>
      <c r="G10" s="15">
        <v>20</v>
      </c>
      <c r="H10" s="27"/>
      <c r="I10" s="26" t="s">
        <v>29</v>
      </c>
      <c r="J10" s="15" t="s">
        <v>30</v>
      </c>
      <c r="K10" s="15">
        <v>20</v>
      </c>
      <c r="L10" s="27"/>
      <c r="M10" s="42" t="s">
        <v>29</v>
      </c>
      <c r="N10" s="16" t="s">
        <v>30</v>
      </c>
      <c r="O10" s="16">
        <v>0</v>
      </c>
      <c r="P10" s="27"/>
    </row>
    <row r="11" spans="1:16" ht="13.5" customHeight="1" thickBot="1" x14ac:dyDescent="0.25">
      <c r="A11" s="17" t="s">
        <v>31</v>
      </c>
      <c r="B11" s="18"/>
      <c r="C11" s="19">
        <f>SUM(C5:C10)</f>
        <v>289</v>
      </c>
      <c r="D11" s="20">
        <v>0</v>
      </c>
      <c r="E11" s="17" t="s">
        <v>31</v>
      </c>
      <c r="F11" s="18"/>
      <c r="G11" s="19">
        <f>SUM(G5:G10)</f>
        <v>289</v>
      </c>
      <c r="H11" s="20">
        <v>0</v>
      </c>
      <c r="I11" s="17" t="s">
        <v>31</v>
      </c>
      <c r="J11" s="18"/>
      <c r="K11" s="19">
        <f>SUM(K5:K10)</f>
        <v>289</v>
      </c>
      <c r="L11" s="20">
        <v>0</v>
      </c>
      <c r="M11" s="17" t="s">
        <v>31</v>
      </c>
      <c r="N11" s="18"/>
      <c r="O11" s="19">
        <f>SUM(O5:O10)</f>
        <v>0</v>
      </c>
      <c r="P11" s="20">
        <v>0</v>
      </c>
    </row>
    <row r="12" spans="1:16" ht="13.5" thickBot="1" x14ac:dyDescent="0.25">
      <c r="A12" s="11" t="s">
        <v>14</v>
      </c>
      <c r="B12" s="12" t="s">
        <v>32</v>
      </c>
      <c r="C12" s="13" t="s">
        <v>33</v>
      </c>
      <c r="D12" s="14"/>
      <c r="E12" s="11" t="s">
        <v>14</v>
      </c>
      <c r="F12" s="12" t="s">
        <v>32</v>
      </c>
      <c r="G12" s="13" t="s">
        <v>33</v>
      </c>
      <c r="H12" s="14"/>
      <c r="I12" s="11" t="s">
        <v>14</v>
      </c>
      <c r="J12" s="12" t="s">
        <v>32</v>
      </c>
      <c r="K12" s="13" t="s">
        <v>34</v>
      </c>
      <c r="L12" s="14"/>
      <c r="M12" s="11" t="s">
        <v>14</v>
      </c>
      <c r="N12" s="12" t="s">
        <v>32</v>
      </c>
      <c r="O12" s="13" t="s">
        <v>18</v>
      </c>
      <c r="P12" s="14"/>
    </row>
    <row r="13" spans="1:16" ht="25.5" x14ac:dyDescent="0.2">
      <c r="A13" s="22" t="s">
        <v>19</v>
      </c>
      <c r="B13" s="9" t="s">
        <v>20</v>
      </c>
      <c r="C13" s="9">
        <v>39</v>
      </c>
      <c r="D13" s="28"/>
      <c r="E13" s="22" t="s">
        <v>19</v>
      </c>
      <c r="F13" s="9" t="s">
        <v>20</v>
      </c>
      <c r="G13" s="9">
        <v>39</v>
      </c>
      <c r="H13" s="28"/>
      <c r="I13" s="22" t="s">
        <v>19</v>
      </c>
      <c r="J13" s="9" t="s">
        <v>20</v>
      </c>
      <c r="K13" s="9">
        <v>63</v>
      </c>
      <c r="L13" s="28"/>
      <c r="M13" s="40" t="s">
        <v>19</v>
      </c>
      <c r="N13" s="10" t="s">
        <v>20</v>
      </c>
      <c r="O13" s="10">
        <v>0</v>
      </c>
      <c r="P13" s="28"/>
    </row>
    <row r="14" spans="1:16" ht="38.25" x14ac:dyDescent="0.2">
      <c r="A14" s="24" t="s">
        <v>23</v>
      </c>
      <c r="B14" s="7" t="s">
        <v>24</v>
      </c>
      <c r="C14" s="7">
        <v>12</v>
      </c>
      <c r="D14" s="29"/>
      <c r="E14" s="24" t="s">
        <v>23</v>
      </c>
      <c r="F14" s="7" t="s">
        <v>24</v>
      </c>
      <c r="G14" s="7">
        <v>12</v>
      </c>
      <c r="H14" s="29"/>
      <c r="I14" s="24" t="s">
        <v>23</v>
      </c>
      <c r="J14" s="7" t="s">
        <v>24</v>
      </c>
      <c r="K14" s="7">
        <v>12</v>
      </c>
      <c r="L14" s="29"/>
      <c r="M14" s="41" t="s">
        <v>23</v>
      </c>
      <c r="N14" s="5" t="s">
        <v>24</v>
      </c>
      <c r="O14" s="5">
        <v>0</v>
      </c>
      <c r="P14" s="29"/>
    </row>
    <row r="15" spans="1:16" ht="76.5" x14ac:dyDescent="0.2">
      <c r="A15" s="24" t="s">
        <v>27</v>
      </c>
      <c r="B15" s="7" t="s">
        <v>28</v>
      </c>
      <c r="C15" s="7">
        <v>10</v>
      </c>
      <c r="D15" s="29"/>
      <c r="E15" s="24" t="s">
        <v>27</v>
      </c>
      <c r="F15" s="7" t="s">
        <v>28</v>
      </c>
      <c r="G15" s="7">
        <v>10</v>
      </c>
      <c r="H15" s="29"/>
      <c r="I15" s="24" t="s">
        <v>27</v>
      </c>
      <c r="J15" s="7" t="s">
        <v>28</v>
      </c>
      <c r="K15" s="7">
        <v>25</v>
      </c>
      <c r="L15" s="29"/>
      <c r="M15" s="41" t="s">
        <v>27</v>
      </c>
      <c r="N15" s="5" t="s">
        <v>28</v>
      </c>
      <c r="O15" s="5">
        <v>0</v>
      </c>
      <c r="P15" s="29"/>
    </row>
    <row r="16" spans="1:16" x14ac:dyDescent="0.2">
      <c r="A16" s="30" t="s">
        <v>25</v>
      </c>
      <c r="B16" s="8" t="s">
        <v>26</v>
      </c>
      <c r="C16" s="8">
        <v>0</v>
      </c>
      <c r="D16" s="29"/>
      <c r="E16" s="30" t="s">
        <v>25</v>
      </c>
      <c r="F16" s="8" t="s">
        <v>26</v>
      </c>
      <c r="G16" s="8">
        <v>0</v>
      </c>
      <c r="H16" s="29"/>
      <c r="I16" s="24" t="s">
        <v>25</v>
      </c>
      <c r="J16" s="7" t="s">
        <v>26</v>
      </c>
      <c r="K16" s="7">
        <v>45</v>
      </c>
      <c r="L16" s="29"/>
      <c r="M16" s="41" t="s">
        <v>25</v>
      </c>
      <c r="N16" s="5" t="s">
        <v>26</v>
      </c>
      <c r="O16" s="5">
        <v>0</v>
      </c>
      <c r="P16" s="29"/>
    </row>
    <row r="17" spans="1:16" ht="38.25" x14ac:dyDescent="0.2">
      <c r="A17" s="24" t="s">
        <v>29</v>
      </c>
      <c r="B17" s="7" t="s">
        <v>30</v>
      </c>
      <c r="C17" s="7">
        <v>5</v>
      </c>
      <c r="D17" s="29"/>
      <c r="E17" s="24" t="s">
        <v>29</v>
      </c>
      <c r="F17" s="7" t="s">
        <v>30</v>
      </c>
      <c r="G17" s="7">
        <v>5</v>
      </c>
      <c r="H17" s="29"/>
      <c r="I17" s="24" t="s">
        <v>29</v>
      </c>
      <c r="J17" s="7" t="s">
        <v>30</v>
      </c>
      <c r="K17" s="7">
        <v>5</v>
      </c>
      <c r="L17" s="29"/>
      <c r="M17" s="41" t="s">
        <v>29</v>
      </c>
      <c r="N17" s="5" t="s">
        <v>30</v>
      </c>
      <c r="O17" s="5">
        <v>0</v>
      </c>
      <c r="P17" s="29"/>
    </row>
    <row r="18" spans="1:16" ht="38.25" x14ac:dyDescent="0.2">
      <c r="A18" s="24" t="s">
        <v>35</v>
      </c>
      <c r="B18" s="7" t="s">
        <v>36</v>
      </c>
      <c r="C18" s="7">
        <v>20</v>
      </c>
      <c r="D18" s="29"/>
      <c r="E18" s="24" t="s">
        <v>35</v>
      </c>
      <c r="F18" s="7" t="s">
        <v>36</v>
      </c>
      <c r="G18" s="7">
        <v>20</v>
      </c>
      <c r="H18" s="29"/>
      <c r="I18" s="24" t="s">
        <v>35</v>
      </c>
      <c r="J18" s="7" t="s">
        <v>36</v>
      </c>
      <c r="K18" s="7">
        <v>20</v>
      </c>
      <c r="L18" s="29"/>
      <c r="M18" s="41" t="s">
        <v>35</v>
      </c>
      <c r="N18" s="5" t="s">
        <v>36</v>
      </c>
      <c r="O18" s="5">
        <v>0</v>
      </c>
      <c r="P18" s="29"/>
    </row>
    <row r="19" spans="1:16" ht="26.25" thickBot="1" x14ac:dyDescent="0.25">
      <c r="A19" s="31" t="s">
        <v>37</v>
      </c>
      <c r="B19" s="21" t="s">
        <v>38</v>
      </c>
      <c r="C19" s="21">
        <v>64</v>
      </c>
      <c r="D19" s="32"/>
      <c r="E19" s="31" t="s">
        <v>37</v>
      </c>
      <c r="F19" s="21" t="s">
        <v>38</v>
      </c>
      <c r="G19" s="21">
        <v>64</v>
      </c>
      <c r="H19" s="32"/>
      <c r="I19" s="26" t="s">
        <v>37</v>
      </c>
      <c r="J19" s="15" t="s">
        <v>38</v>
      </c>
      <c r="K19" s="15">
        <v>80</v>
      </c>
      <c r="L19" s="32"/>
      <c r="M19" s="42" t="s">
        <v>37</v>
      </c>
      <c r="N19" s="16" t="s">
        <v>38</v>
      </c>
      <c r="O19" s="16">
        <v>0</v>
      </c>
      <c r="P19" s="32"/>
    </row>
    <row r="20" spans="1:16" ht="13.5" thickBot="1" x14ac:dyDescent="0.25">
      <c r="A20" s="17" t="s">
        <v>31</v>
      </c>
      <c r="B20" s="18"/>
      <c r="C20" s="19">
        <f>SUM(C13:C19)</f>
        <v>150</v>
      </c>
      <c r="D20" s="20">
        <v>0.55000000000000004</v>
      </c>
      <c r="E20" s="17" t="s">
        <v>31</v>
      </c>
      <c r="F20" s="18"/>
      <c r="G20" s="19">
        <f>SUM(G13:G19)</f>
        <v>150</v>
      </c>
      <c r="H20" s="20">
        <v>0.55000000000000004</v>
      </c>
      <c r="I20" s="17" t="s">
        <v>31</v>
      </c>
      <c r="J20" s="18"/>
      <c r="K20" s="19">
        <f>SUM(K13:K19)</f>
        <v>250</v>
      </c>
      <c r="L20" s="20">
        <v>0.1</v>
      </c>
      <c r="M20" s="17" t="s">
        <v>31</v>
      </c>
      <c r="N20" s="18"/>
      <c r="O20" s="19">
        <f>SUM(O13:O19)</f>
        <v>0</v>
      </c>
      <c r="P20" s="20">
        <v>0</v>
      </c>
    </row>
    <row r="21" spans="1:16" ht="50.1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</sheetData>
  <mergeCells count="33">
    <mergeCell ref="A21:P21"/>
    <mergeCell ref="O12:P12"/>
    <mergeCell ref="D13:D19"/>
    <mergeCell ref="H13:H19"/>
    <mergeCell ref="L13:L19"/>
    <mergeCell ref="P13:P19"/>
    <mergeCell ref="A20:B20"/>
    <mergeCell ref="E20:F20"/>
    <mergeCell ref="I20:J20"/>
    <mergeCell ref="M20:N20"/>
    <mergeCell ref="A11:B11"/>
    <mergeCell ref="E11:F11"/>
    <mergeCell ref="I11:J11"/>
    <mergeCell ref="M11:N11"/>
    <mergeCell ref="C12:D12"/>
    <mergeCell ref="G12:H12"/>
    <mergeCell ref="K12:L12"/>
    <mergeCell ref="C4:D4"/>
    <mergeCell ref="G4:H4"/>
    <mergeCell ref="K4:L4"/>
    <mergeCell ref="O4:P4"/>
    <mergeCell ref="D5:D10"/>
    <mergeCell ref="H5:H10"/>
    <mergeCell ref="L5:L10"/>
    <mergeCell ref="P5:P10"/>
    <mergeCell ref="A1:D1"/>
    <mergeCell ref="E1:H1"/>
    <mergeCell ref="I1:L1"/>
    <mergeCell ref="M1:P1"/>
    <mergeCell ref="A2:B2"/>
    <mergeCell ref="E2:F2"/>
    <mergeCell ref="I2:J2"/>
    <mergeCell ref="M2: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3"/>
  <sheetViews>
    <sheetView workbookViewId="0">
      <selection activeCell="M11" sqref="M11"/>
    </sheetView>
  </sheetViews>
  <sheetFormatPr defaultRowHeight="12.75" x14ac:dyDescent="0.2"/>
  <cols>
    <col min="1" max="1" width="7.140625" bestFit="1" customWidth="1"/>
    <col min="2" max="2" width="24" customWidth="1"/>
    <col min="3" max="3" width="23.5703125" customWidth="1"/>
    <col min="4" max="8" width="15.7109375" customWidth="1"/>
    <col min="9" max="9" width="11.140625" customWidth="1"/>
    <col min="11" max="11" width="11.5703125" customWidth="1"/>
    <col min="13" max="13" width="14.28515625" bestFit="1" customWidth="1"/>
    <col min="15" max="15" width="11.7109375" bestFit="1" customWidth="1"/>
  </cols>
  <sheetData>
    <row r="1" spans="1:15" ht="27.75" x14ac:dyDescent="0.2">
      <c r="A1" s="43" t="s">
        <v>40</v>
      </c>
      <c r="B1" s="44"/>
      <c r="C1" s="44"/>
      <c r="D1" s="44"/>
      <c r="E1" s="44"/>
      <c r="F1" s="44"/>
      <c r="G1" s="44"/>
      <c r="H1" s="44"/>
    </row>
    <row r="2" spans="1:15" ht="13.5" thickBot="1" x14ac:dyDescent="0.25">
      <c r="A2" s="45"/>
      <c r="B2" s="46"/>
      <c r="C2" s="46"/>
      <c r="D2" s="46"/>
      <c r="E2" s="46"/>
      <c r="F2" s="46"/>
      <c r="G2" s="46"/>
      <c r="H2" s="46"/>
    </row>
    <row r="3" spans="1:15" ht="64.5" thickBot="1" x14ac:dyDescent="0.25">
      <c r="A3" s="47" t="s">
        <v>41</v>
      </c>
      <c r="B3" s="48"/>
      <c r="C3" s="49" t="s">
        <v>42</v>
      </c>
      <c r="D3" s="50" t="s">
        <v>43</v>
      </c>
      <c r="E3" s="51" t="s">
        <v>44</v>
      </c>
      <c r="F3" s="51" t="s">
        <v>45</v>
      </c>
      <c r="G3" s="51" t="s">
        <v>46</v>
      </c>
      <c r="H3" s="52" t="s">
        <v>47</v>
      </c>
      <c r="I3" s="82" t="s">
        <v>54</v>
      </c>
      <c r="J3" s="83" t="s">
        <v>55</v>
      </c>
      <c r="K3" s="84" t="s">
        <v>56</v>
      </c>
      <c r="L3" s="85" t="s">
        <v>57</v>
      </c>
      <c r="M3" s="86" t="s">
        <v>58</v>
      </c>
    </row>
    <row r="4" spans="1:15" ht="20.25" customHeight="1" x14ac:dyDescent="0.2">
      <c r="A4" s="53" t="s">
        <v>48</v>
      </c>
      <c r="B4" s="54" t="s">
        <v>49</v>
      </c>
      <c r="C4" s="55" t="s">
        <v>0</v>
      </c>
      <c r="D4" s="56">
        <f t="shared" ref="D4:D6" si="0">F4+E4</f>
        <v>700</v>
      </c>
      <c r="E4" s="57">
        <v>100</v>
      </c>
      <c r="F4" s="57">
        <v>600</v>
      </c>
      <c r="G4" s="57">
        <v>250</v>
      </c>
      <c r="H4" s="93">
        <f t="shared" ref="H4:H9" si="1">F4-G4</f>
        <v>350</v>
      </c>
      <c r="I4" s="104">
        <v>289</v>
      </c>
      <c r="J4" s="87">
        <v>289</v>
      </c>
      <c r="K4" s="87">
        <f>H4-J4</f>
        <v>61</v>
      </c>
      <c r="L4" s="87">
        <v>0</v>
      </c>
      <c r="M4" s="88">
        <f>H4*24*10*L4</f>
        <v>0</v>
      </c>
      <c r="N4" s="101"/>
      <c r="O4" s="101"/>
    </row>
    <row r="5" spans="1:15" ht="20.25" customHeight="1" x14ac:dyDescent="0.2">
      <c r="A5" s="58"/>
      <c r="B5" s="59"/>
      <c r="C5" s="60" t="s">
        <v>50</v>
      </c>
      <c r="D5" s="61">
        <f t="shared" si="0"/>
        <v>650</v>
      </c>
      <c r="E5" s="62">
        <v>100</v>
      </c>
      <c r="F5" s="62">
        <v>550</v>
      </c>
      <c r="G5" s="62">
        <v>250</v>
      </c>
      <c r="H5" s="94">
        <f t="shared" si="1"/>
        <v>300</v>
      </c>
      <c r="I5" s="105">
        <v>289</v>
      </c>
      <c r="J5" s="89">
        <v>289</v>
      </c>
      <c r="K5" s="89">
        <f>H5-J5</f>
        <v>11</v>
      </c>
      <c r="L5" s="89">
        <v>0</v>
      </c>
      <c r="M5" s="90">
        <f>H5*24*20*L5</f>
        <v>0</v>
      </c>
      <c r="N5" s="101"/>
      <c r="O5" s="101"/>
    </row>
    <row r="6" spans="1:15" ht="20.25" customHeight="1" thickBot="1" x14ac:dyDescent="0.25">
      <c r="A6" s="58"/>
      <c r="B6" s="63"/>
      <c r="C6" s="64" t="s">
        <v>2</v>
      </c>
      <c r="D6" s="65">
        <f t="shared" si="0"/>
        <v>100</v>
      </c>
      <c r="E6" s="66">
        <v>100</v>
      </c>
      <c r="F6" s="66">
        <v>0</v>
      </c>
      <c r="G6" s="66">
        <v>0</v>
      </c>
      <c r="H6" s="95">
        <f t="shared" si="1"/>
        <v>0</v>
      </c>
      <c r="I6" s="106">
        <v>0</v>
      </c>
      <c r="J6" s="91">
        <v>0</v>
      </c>
      <c r="K6" s="91">
        <f>H6-J6</f>
        <v>0</v>
      </c>
      <c r="L6" s="91">
        <v>0</v>
      </c>
      <c r="M6" s="92">
        <f>H6*24*1*L6</f>
        <v>0</v>
      </c>
      <c r="N6" s="101"/>
      <c r="O6" s="102">
        <f>SUM(M4:M6)</f>
        <v>0</v>
      </c>
    </row>
    <row r="7" spans="1:15" ht="20.25" customHeight="1" x14ac:dyDescent="0.2">
      <c r="A7" s="67" t="s">
        <v>51</v>
      </c>
      <c r="B7" s="68" t="s">
        <v>52</v>
      </c>
      <c r="C7" s="69" t="s">
        <v>53</v>
      </c>
      <c r="D7" s="70">
        <f t="shared" ref="D7:D9" si="2">E7+F7</f>
        <v>500</v>
      </c>
      <c r="E7" s="71">
        <v>100</v>
      </c>
      <c r="F7" s="71">
        <v>400</v>
      </c>
      <c r="G7" s="71">
        <v>250</v>
      </c>
      <c r="H7" s="96">
        <f t="shared" si="1"/>
        <v>150</v>
      </c>
      <c r="I7" s="104">
        <v>390</v>
      </c>
      <c r="J7" s="87">
        <v>150</v>
      </c>
      <c r="K7" s="87">
        <f>H7-J7</f>
        <v>0</v>
      </c>
      <c r="L7" s="87">
        <v>0.55000000000000004</v>
      </c>
      <c r="M7" s="88">
        <f>H7*24*18*L7</f>
        <v>35640</v>
      </c>
      <c r="N7" s="101"/>
      <c r="O7" s="101"/>
    </row>
    <row r="8" spans="1:15" ht="20.25" customHeight="1" x14ac:dyDescent="0.2">
      <c r="A8" s="72"/>
      <c r="B8" s="73"/>
      <c r="C8" s="74" t="s">
        <v>1</v>
      </c>
      <c r="D8" s="75">
        <f t="shared" si="2"/>
        <v>600</v>
      </c>
      <c r="E8" s="76">
        <v>100</v>
      </c>
      <c r="F8" s="76">
        <v>500</v>
      </c>
      <c r="G8" s="76">
        <v>250</v>
      </c>
      <c r="H8" s="97">
        <f t="shared" si="1"/>
        <v>250</v>
      </c>
      <c r="I8" s="105">
        <v>490</v>
      </c>
      <c r="J8" s="89">
        <v>250</v>
      </c>
      <c r="K8" s="89">
        <f t="shared" ref="K8:K9" si="3">H8-J8</f>
        <v>0</v>
      </c>
      <c r="L8" s="89">
        <v>0.1</v>
      </c>
      <c r="M8" s="90">
        <f>H8*24*9*L8</f>
        <v>5400</v>
      </c>
      <c r="N8" s="101"/>
      <c r="O8" s="101"/>
    </row>
    <row r="9" spans="1:15" ht="20.25" customHeight="1" thickBot="1" x14ac:dyDescent="0.25">
      <c r="A9" s="77"/>
      <c r="B9" s="78"/>
      <c r="C9" s="79" t="s">
        <v>2</v>
      </c>
      <c r="D9" s="80">
        <f t="shared" si="2"/>
        <v>100</v>
      </c>
      <c r="E9" s="81">
        <v>100</v>
      </c>
      <c r="F9" s="81">
        <v>0</v>
      </c>
      <c r="G9" s="81">
        <v>0</v>
      </c>
      <c r="H9" s="98">
        <f t="shared" si="1"/>
        <v>0</v>
      </c>
      <c r="I9" s="106">
        <v>0</v>
      </c>
      <c r="J9" s="91">
        <v>0</v>
      </c>
      <c r="K9" s="91">
        <f t="shared" si="3"/>
        <v>0</v>
      </c>
      <c r="L9" s="91">
        <v>0</v>
      </c>
      <c r="M9" s="92">
        <f>H9*24*1*L9</f>
        <v>0</v>
      </c>
      <c r="N9" s="101"/>
      <c r="O9" s="101"/>
    </row>
    <row r="10" spans="1:15" ht="14.25" x14ac:dyDescent="0.2">
      <c r="I10" s="99"/>
      <c r="J10" s="99"/>
      <c r="K10" s="99"/>
      <c r="L10" s="99"/>
      <c r="M10" s="100"/>
      <c r="N10" s="101"/>
      <c r="O10" s="101"/>
    </row>
    <row r="11" spans="1:15" ht="15" x14ac:dyDescent="0.2">
      <c r="I11" s="99"/>
      <c r="J11" s="99"/>
      <c r="K11" s="99"/>
      <c r="L11" s="99"/>
      <c r="M11" s="107">
        <f>SUM(M4:M9)</f>
        <v>41040</v>
      </c>
      <c r="N11" s="101"/>
      <c r="O11" s="102"/>
    </row>
    <row r="12" spans="1:15" ht="14.25" x14ac:dyDescent="0.2">
      <c r="I12" s="101"/>
      <c r="J12" s="101"/>
      <c r="K12" s="101"/>
      <c r="L12" s="101"/>
      <c r="M12" s="103"/>
      <c r="N12" s="101"/>
      <c r="O12" s="101"/>
    </row>
    <row r="13" spans="1:15" x14ac:dyDescent="0.2">
      <c r="I13" s="101"/>
      <c r="J13" s="101"/>
      <c r="K13" s="101"/>
      <c r="L13" s="101"/>
      <c r="M13" s="101"/>
      <c r="N13" s="101"/>
      <c r="O13" s="101"/>
    </row>
  </sheetData>
  <mergeCells count="7">
    <mergeCell ref="A1:H1"/>
    <mergeCell ref="A2:H2"/>
    <mergeCell ref="A3:B3"/>
    <mergeCell ref="A4:A6"/>
    <mergeCell ref="B4:B6"/>
    <mergeCell ref="A7:A9"/>
    <mergeCell ref="B7:B9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Available ATC</vt:lpstr>
    </vt:vector>
  </TitlesOfParts>
  <Company>CNTEE 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</dc:creator>
  <cp:lastModifiedBy>TEL</cp:lastModifiedBy>
  <dcterms:created xsi:type="dcterms:W3CDTF">2023-07-18T12:37:54Z</dcterms:created>
  <dcterms:modified xsi:type="dcterms:W3CDTF">2023-07-18T12:46:58Z</dcterms:modified>
</cp:coreProperties>
</file>