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50" yWindow="105" windowWidth="20760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8" i="2" l="1"/>
  <c r="M7" i="2"/>
  <c r="M6" i="2"/>
  <c r="M5" i="2"/>
  <c r="M4" i="2"/>
  <c r="H8" i="2" l="1"/>
  <c r="K8" i="2" s="1"/>
  <c r="D8" i="2"/>
  <c r="H7" i="2"/>
  <c r="K7" i="2" s="1"/>
  <c r="D7" i="2"/>
  <c r="H6" i="2"/>
  <c r="K6" i="2" s="1"/>
  <c r="D6" i="2"/>
  <c r="H5" i="2"/>
  <c r="D5" i="2"/>
  <c r="H4" i="2"/>
  <c r="D4" i="2"/>
  <c r="O5" i="2" l="1"/>
  <c r="K4" i="2"/>
  <c r="K5" i="2"/>
  <c r="M10" i="2" l="1"/>
  <c r="O23" i="1"/>
  <c r="K23" i="1"/>
  <c r="G23" i="1"/>
  <c r="C23" i="1"/>
  <c r="O14" i="1"/>
  <c r="K14" i="1"/>
  <c r="G14" i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<sst xmlns="http://schemas.openxmlformats.org/spreadsheetml/2006/main" count="202" uniqueCount="61">
  <si>
    <t>01-04.09.2023</t>
  </si>
  <si>
    <t>05-16.09.2023</t>
  </si>
  <si>
    <t>17.09.2023</t>
  </si>
  <si>
    <t>18-30.09.2023</t>
  </si>
  <si>
    <t>CROSS BORDER CAPACITY ALLOCATION AUCTION RESULTS for the period of:
01-04.09.2023</t>
  </si>
  <si>
    <t>CROSS BORDER CAPACITY ALLOCATION AUCTION RESULTS for the period of:
05-16.09.2023</t>
  </si>
  <si>
    <t>CROSS BORDER CAPACITY ALLOCATION AUCTION RESULTS for the period of:
17.09.2023</t>
  </si>
  <si>
    <t>CROSS BORDER CAPACITY ALLOCATION AUCTION RESULTS for the period of:
18-30.09.2023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</si>
  <si>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</si>
  <si>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</si>
  <si>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</si>
  <si>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</si>
  <si>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</si>
  <si>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</si>
  <si>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</si>
  <si>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</si>
  <si>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</si>
  <si>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</si>
  <si>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300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</si>
  <si>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</si>
  <si>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</si>
  <si>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</si>
  <si>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</si>
  <si>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</si>
  <si>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</si>
  <si>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</si>
  <si>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</si>
  <si>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15X-MVM--------B</t>
  </si>
  <si>
    <t>MVM PARTNER ENERGIAKERESKEDELMI ZARTKORUEN MUKODO RESZVENYTARSASAG</t>
  </si>
  <si>
    <t>11XHSE-SLOVENIAG</t>
  </si>
  <si>
    <t xml:space="preserve">HOLDING SLOVENSKE ELEKTRARNE </t>
  </si>
  <si>
    <t>11XFREEPOINT---N</t>
  </si>
  <si>
    <t>FREEPOINT COMMODITIES EUROPE LLP</t>
  </si>
  <si>
    <t>Total Allocated Capacity</t>
  </si>
  <si>
    <t>EXPORT (RO-RS)</t>
  </si>
  <si>
    <t>ATC = 150</t>
  </si>
  <si>
    <t>ATC = 50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</si>
  <si>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</si>
  <si>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</si>
  <si>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</si>
  <si>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</si>
  <si>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SEPTEMBRIE is 25 AUGUST 2023,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</si>
  <si>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</si>
  <si>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</si>
  <si>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</si>
  <si>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</si>
  <si>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</si>
  <si>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</si>
  <si>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</si>
  <si>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</si>
  <si>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</si>
  <si>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</si>
  <si>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</si>
  <si>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</si>
  <si>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</si>
  <si>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</si>
  <si>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</si>
  <si>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</si>
  <si>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September 2023</t>
  </si>
  <si>
    <t>05-30.09.2023</t>
  </si>
  <si>
    <t>01-16.09.2023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</si>
</sst>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7" fillId="20" borderId="11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2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4" fillId="0" borderId="13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5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2" xfId="55" applyFont="1" applyFill="1" applyBorder="1" applyAlignment="1">
      <alignment horizontal="center" vertical="center" wrapText="1"/>
    </xf>
    <xf numFmtId="0" fontId="4" fillId="27" borderId="24" xfId="55" applyFont="1" applyFill="1" applyBorder="1" applyAlignment="1">
      <alignment horizontal="center" vertical="center" wrapText="1"/>
    </xf>
    <xf numFmtId="0" fontId="32" fillId="27" borderId="26" xfId="55" applyFont="1" applyFill="1" applyBorder="1" applyAlignment="1">
      <alignment horizontal="center" vertical="center" wrapText="1"/>
    </xf>
    <xf numFmtId="0" fontId="32" fillId="27" borderId="27" xfId="55" applyFont="1" applyFill="1" applyBorder="1" applyAlignment="1">
      <alignment horizontal="center" vertical="center" wrapText="1"/>
    </xf>
    <xf numFmtId="0" fontId="32" fillId="27" borderId="28" xfId="55" applyFont="1" applyFill="1" applyBorder="1" applyAlignment="1">
      <alignment horizontal="center" vertical="center" wrapText="1"/>
    </xf>
    <xf numFmtId="0" fontId="32" fillId="27" borderId="29" xfId="55" applyFont="1" applyFill="1" applyBorder="1" applyAlignment="1">
      <alignment horizontal="center" vertical="center" wrapText="1"/>
    </xf>
    <xf numFmtId="0" fontId="4" fillId="28" borderId="27" xfId="45" applyFont="1" applyFill="1" applyBorder="1" applyAlignment="1">
      <alignment horizontal="center" vertical="center" wrapText="1"/>
    </xf>
    <xf numFmtId="0" fontId="4" fillId="29" borderId="28" xfId="45" applyFont="1" applyFill="1" applyBorder="1" applyAlignment="1">
      <alignment horizontal="center" vertical="center" wrapText="1"/>
    </xf>
    <xf numFmtId="0" fontId="4" fillId="30" borderId="28" xfId="45" applyFont="1" applyFill="1" applyBorder="1" applyAlignment="1">
      <alignment horizontal="center" vertical="center" wrapText="1"/>
    </xf>
    <xf numFmtId="0" fontId="4" fillId="31" borderId="28" xfId="56" applyFont="1" applyFill="1" applyBorder="1" applyAlignment="1">
      <alignment horizontal="center" vertical="center" wrapText="1"/>
    </xf>
    <xf numFmtId="0" fontId="4" fillId="31" borderId="29" xfId="56" applyFont="1" applyFill="1" applyBorder="1" applyAlignment="1">
      <alignment horizontal="center" vertical="center" wrapText="1"/>
    </xf>
    <xf numFmtId="0" fontId="33" fillId="2" borderId="26" xfId="55" applyFont="1" applyFill="1" applyBorder="1" applyAlignment="1">
      <alignment horizontal="center" vertical="center" textRotation="90" wrapText="1"/>
    </xf>
    <xf numFmtId="0" fontId="33" fillId="32" borderId="30" xfId="55" applyFont="1" applyFill="1" applyBorder="1" applyAlignment="1">
      <alignment horizontal="center" vertical="center" wrapText="1"/>
    </xf>
    <xf numFmtId="0" fontId="33" fillId="32" borderId="31" xfId="0" applyFont="1" applyFill="1" applyBorder="1" applyAlignment="1">
      <alignment horizontal="center" vertical="center" wrapText="1"/>
    </xf>
    <xf numFmtId="0" fontId="7" fillId="32" borderId="32" xfId="55" applyFont="1" applyFill="1" applyBorder="1" applyAlignment="1">
      <alignment horizontal="center" vertical="center" wrapText="1"/>
    </xf>
    <xf numFmtId="0" fontId="7" fillId="32" borderId="33" xfId="55" applyNumberFormat="1" applyFont="1" applyFill="1" applyBorder="1" applyAlignment="1">
      <alignment horizontal="center" vertical="center" wrapText="1"/>
    </xf>
    <xf numFmtId="0" fontId="32" fillId="33" borderId="34" xfId="55" applyFont="1" applyFill="1" applyBorder="1" applyAlignment="1">
      <alignment horizontal="center" vertical="center" wrapText="1"/>
    </xf>
    <xf numFmtId="0" fontId="7" fillId="0" borderId="35" xfId="55" applyNumberFormat="1" applyFont="1" applyFill="1" applyBorder="1" applyAlignment="1">
      <alignment horizontal="center" vertical="center" wrapText="1"/>
    </xf>
    <xf numFmtId="0" fontId="7" fillId="0" borderId="33" xfId="55" applyNumberFormat="1" applyFont="1" applyFill="1" applyBorder="1" applyAlignment="1">
      <alignment horizontal="center" vertical="center" wrapText="1"/>
    </xf>
    <xf numFmtId="43" fontId="34" fillId="0" borderId="36" xfId="57" applyFont="1" applyFill="1" applyBorder="1" applyAlignment="1">
      <alignment horizontal="center" vertical="center"/>
    </xf>
    <xf numFmtId="0" fontId="0" fillId="0" borderId="0" xfId="0" applyBorder="1"/>
    <xf numFmtId="0" fontId="33" fillId="2" borderId="37" xfId="55" applyFont="1" applyFill="1" applyBorder="1" applyAlignment="1">
      <alignment horizontal="center" vertical="center" textRotation="90" wrapText="1"/>
    </xf>
    <xf numFmtId="0" fontId="7" fillId="0" borderId="14" xfId="55" applyNumberFormat="1" applyFont="1" applyFill="1" applyBorder="1" applyAlignment="1">
      <alignment horizontal="center" vertical="center" wrapText="1"/>
    </xf>
    <xf numFmtId="0" fontId="7" fillId="0" borderId="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33" fillId="32" borderId="42" xfId="55" applyFont="1" applyFill="1" applyBorder="1" applyAlignment="1">
      <alignment horizontal="center" vertical="center" wrapText="1"/>
    </xf>
    <xf numFmtId="14" fontId="33" fillId="32" borderId="43" xfId="0" applyNumberFormat="1" applyFont="1" applyFill="1" applyBorder="1" applyAlignment="1">
      <alignment horizontal="center" vertical="center" wrapText="1"/>
    </xf>
    <xf numFmtId="0" fontId="7" fillId="32" borderId="44" xfId="55" applyFont="1" applyFill="1" applyBorder="1" applyAlignment="1">
      <alignment horizontal="center" vertical="center" wrapText="1"/>
    </xf>
    <xf numFmtId="0" fontId="7" fillId="32" borderId="2" xfId="55" applyNumberFormat="1" applyFont="1" applyFill="1" applyBorder="1" applyAlignment="1">
      <alignment horizontal="center" vertical="center" wrapText="1"/>
    </xf>
    <xf numFmtId="0" fontId="32" fillId="33" borderId="45" xfId="55" applyFont="1" applyFill="1" applyBorder="1" applyAlignment="1">
      <alignment horizontal="center" vertical="center" wrapText="1"/>
    </xf>
    <xf numFmtId="0" fontId="7" fillId="0" borderId="16" xfId="55" applyNumberFormat="1" applyFont="1" applyFill="1" applyBorder="1" applyAlignment="1">
      <alignment horizontal="center" vertical="center" wrapText="1"/>
    </xf>
    <xf numFmtId="0" fontId="7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43" fontId="0" fillId="0" borderId="0" xfId="0" applyNumberFormat="1" applyBorder="1"/>
    <xf numFmtId="0" fontId="33" fillId="34" borderId="26" xfId="55" applyFont="1" applyFill="1" applyBorder="1" applyAlignment="1">
      <alignment horizontal="center" vertical="center" textRotation="90" wrapText="1"/>
    </xf>
    <xf numFmtId="0" fontId="33" fillId="35" borderId="30" xfId="55" applyFont="1" applyFill="1" applyBorder="1" applyAlignment="1">
      <alignment horizontal="center" vertical="center" wrapText="1"/>
    </xf>
    <xf numFmtId="0" fontId="33" fillId="35" borderId="31" xfId="0" applyFont="1" applyFill="1" applyBorder="1" applyAlignment="1">
      <alignment horizontal="center" vertical="center" wrapText="1"/>
    </xf>
    <xf numFmtId="0" fontId="7" fillId="35" borderId="32" xfId="55" applyFont="1" applyFill="1" applyBorder="1" applyAlignment="1">
      <alignment horizontal="center" vertical="center" wrapText="1"/>
    </xf>
    <xf numFmtId="0" fontId="7" fillId="35" borderId="33" xfId="55" applyFont="1" applyFill="1" applyBorder="1" applyAlignment="1">
      <alignment horizontal="center" vertical="center" wrapText="1"/>
    </xf>
    <xf numFmtId="0" fontId="32" fillId="35" borderId="34" xfId="55" applyFont="1" applyFill="1" applyBorder="1" applyAlignment="1">
      <alignment horizontal="center" vertical="center" wrapText="1"/>
    </xf>
    <xf numFmtId="0" fontId="33" fillId="34" borderId="37" xfId="55" applyFont="1" applyFill="1" applyBorder="1" applyAlignment="1">
      <alignment horizontal="center" vertical="center" textRotation="90" wrapText="1"/>
    </xf>
    <xf numFmtId="0" fontId="33" fillId="35" borderId="38" xfId="55" applyFont="1" applyFill="1" applyBorder="1" applyAlignment="1">
      <alignment horizontal="center" vertical="center" wrapText="1"/>
    </xf>
    <xf numFmtId="0" fontId="7" fillId="35" borderId="40" xfId="55" applyFont="1" applyFill="1" applyBorder="1" applyAlignment="1">
      <alignment horizontal="center" vertical="center" wrapText="1"/>
    </xf>
    <xf numFmtId="0" fontId="7" fillId="35" borderId="4" xfId="55" applyFont="1" applyFill="1" applyBorder="1" applyAlignment="1">
      <alignment horizontal="center" vertical="center" wrapText="1"/>
    </xf>
    <xf numFmtId="0" fontId="32" fillId="35" borderId="41" xfId="55" applyFont="1" applyFill="1" applyBorder="1" applyAlignment="1">
      <alignment horizontal="center" vertical="center" wrapText="1"/>
    </xf>
    <xf numFmtId="0" fontId="33" fillId="34" borderId="46" xfId="55" applyFont="1" applyFill="1" applyBorder="1" applyAlignment="1">
      <alignment horizontal="center" vertical="center" textRotation="90" wrapText="1"/>
    </xf>
    <xf numFmtId="0" fontId="33" fillId="35" borderId="42" xfId="55" applyFont="1" applyFill="1" applyBorder="1" applyAlignment="1">
      <alignment horizontal="center" vertical="center" wrapText="1"/>
    </xf>
    <xf numFmtId="14" fontId="33" fillId="35" borderId="47" xfId="0" applyNumberFormat="1" applyFont="1" applyFill="1" applyBorder="1" applyAlignment="1">
      <alignment horizontal="center" vertical="center" wrapText="1"/>
    </xf>
    <xf numFmtId="0" fontId="7" fillId="35" borderId="48" xfId="55" applyFont="1" applyFill="1" applyBorder="1" applyAlignment="1">
      <alignment horizontal="center" vertical="center" wrapText="1"/>
    </xf>
    <xf numFmtId="0" fontId="7" fillId="35" borderId="17" xfId="55" applyFont="1" applyFill="1" applyBorder="1" applyAlignment="1">
      <alignment horizontal="center" vertical="center" wrapText="1"/>
    </xf>
    <xf numFmtId="0" fontId="32" fillId="35" borderId="49" xfId="55" applyFont="1" applyFill="1" applyBorder="1" applyAlignment="1">
      <alignment horizontal="center" vertical="center" wrapText="1"/>
    </xf>
    <xf numFmtId="0" fontId="7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36" fillId="0" borderId="0" xfId="0" applyNumberFormat="1" applyFont="1" applyBorder="1"/>
    <xf numFmtId="14" fontId="33" fillId="35" borderId="39" xfId="0" applyNumberFormat="1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80" zoomScaleNormal="80" workbookViewId="0">
      <pane ySplit="3" topLeftCell="A4" activePane="bottomLeft" state="frozen"/>
      <selection pane="bottomLeft" activeCell="J28" sqref="J28"/>
    </sheetView>
  </sheetViews>
  <sheetFormatPr defaultRowHeight="12.75" x14ac:dyDescent="0.2"/>
  <cols>
    <col min="1" max="120" width="20.7109375" customWidth="1"/>
  </cols>
  <sheetData>
    <row r="1" spans="1:16" x14ac:dyDescent="0.2">
      <c r="A1" s="23" t="s">
        <v>0</v>
      </c>
      <c r="B1" s="23"/>
      <c r="C1" s="23"/>
      <c r="D1" s="23"/>
      <c r="E1" s="23" t="s">
        <v>1</v>
      </c>
      <c r="F1" s="23"/>
      <c r="G1" s="23"/>
      <c r="H1" s="23"/>
      <c r="I1" s="23" t="s">
        <v>2</v>
      </c>
      <c r="J1" s="23"/>
      <c r="K1" s="23"/>
      <c r="L1" s="23"/>
      <c r="M1" s="23" t="s">
        <v>3</v>
      </c>
      <c r="N1" s="23"/>
      <c r="O1" s="23"/>
      <c r="P1" s="23"/>
    </row>
    <row r="2" spans="1:16" ht="13.5" thickBot="1" x14ac:dyDescent="0.25">
      <c r="A2" s="24">
        <v>4</v>
      </c>
      <c r="B2" s="24"/>
      <c r="C2" s="24"/>
      <c r="D2" s="24"/>
      <c r="E2" s="24">
        <v>12</v>
      </c>
      <c r="F2" s="24"/>
      <c r="G2" s="24"/>
      <c r="H2" s="24"/>
      <c r="I2" s="24">
        <v>1</v>
      </c>
      <c r="J2" s="24"/>
      <c r="K2" s="24"/>
      <c r="L2" s="24"/>
      <c r="M2" s="24">
        <v>13</v>
      </c>
      <c r="N2" s="24"/>
      <c r="O2" s="24"/>
      <c r="P2" s="24"/>
    </row>
    <row r="3" spans="1:16" ht="35.1" customHeight="1" thickBot="1" x14ac:dyDescent="0.25">
      <c r="A3" s="25" t="s">
        <v>4</v>
      </c>
      <c r="B3" s="26"/>
      <c r="C3" s="26"/>
      <c r="D3" s="27"/>
      <c r="E3" s="25" t="s">
        <v>5</v>
      </c>
      <c r="F3" s="26"/>
      <c r="G3" s="26"/>
      <c r="H3" s="27"/>
      <c r="I3" s="25" t="s">
        <v>6</v>
      </c>
      <c r="J3" s="26"/>
      <c r="K3" s="26"/>
      <c r="L3" s="27"/>
      <c r="M3" s="25" t="s">
        <v>7</v>
      </c>
      <c r="N3" s="26"/>
      <c r="O3" s="26"/>
      <c r="P3" s="27"/>
    </row>
    <row r="4" spans="1:16" x14ac:dyDescent="0.2">
      <c r="A4" s="28" t="s">
        <v>8</v>
      </c>
      <c r="B4" s="29"/>
      <c r="C4" s="11" t="s">
        <v>9</v>
      </c>
      <c r="D4" s="12" t="s">
        <v>10</v>
      </c>
      <c r="E4" s="28" t="s">
        <v>8</v>
      </c>
      <c r="F4" s="29"/>
      <c r="G4" s="11" t="s">
        <v>9</v>
      </c>
      <c r="H4" s="12" t="s">
        <v>10</v>
      </c>
      <c r="I4" s="28" t="s">
        <v>8</v>
      </c>
      <c r="J4" s="29"/>
      <c r="K4" s="11" t="s">
        <v>9</v>
      </c>
      <c r="L4" s="12" t="s">
        <v>10</v>
      </c>
      <c r="M4" s="28" t="s">
        <v>8</v>
      </c>
      <c r="N4" s="29"/>
      <c r="O4" s="11" t="s">
        <v>9</v>
      </c>
      <c r="P4" s="12" t="s">
        <v>10</v>
      </c>
    </row>
    <row r="5" spans="1:16" ht="13.5" thickBot="1" x14ac:dyDescent="0.25">
      <c r="A5" s="19" t="s">
        <v>11</v>
      </c>
      <c r="B5" s="20" t="s">
        <v>12</v>
      </c>
      <c r="C5" s="21" t="s">
        <v>13</v>
      </c>
      <c r="D5" s="22" t="s">
        <v>14</v>
      </c>
      <c r="E5" s="19" t="s">
        <v>11</v>
      </c>
      <c r="F5" s="20" t="s">
        <v>12</v>
      </c>
      <c r="G5" s="21" t="s">
        <v>13</v>
      </c>
      <c r="H5" s="22" t="s">
        <v>14</v>
      </c>
      <c r="I5" s="19" t="s">
        <v>11</v>
      </c>
      <c r="J5" s="20" t="s">
        <v>12</v>
      </c>
      <c r="K5" s="21" t="s">
        <v>13</v>
      </c>
      <c r="L5" s="22" t="s">
        <v>14</v>
      </c>
      <c r="M5" s="19" t="s">
        <v>11</v>
      </c>
      <c r="N5" s="20" t="s">
        <v>12</v>
      </c>
      <c r="O5" s="21" t="s">
        <v>13</v>
      </c>
      <c r="P5" s="22" t="s">
        <v>14</v>
      </c>
    </row>
    <row r="6" spans="1:16" ht="13.5" thickBot="1" x14ac:dyDescent="0.25">
      <c r="A6" s="17" t="s">
        <v>15</v>
      </c>
      <c r="B6" s="18" t="s">
        <v>16</v>
      </c>
      <c r="C6" s="26" t="s">
        <v>17</v>
      </c>
      <c r="D6" s="27"/>
      <c r="E6" s="17" t="s">
        <v>15</v>
      </c>
      <c r="F6" s="18" t="s">
        <v>16</v>
      </c>
      <c r="G6" s="26" t="s">
        <v>18</v>
      </c>
      <c r="H6" s="27"/>
      <c r="I6" s="17" t="s">
        <v>15</v>
      </c>
      <c r="J6" s="18" t="s">
        <v>16</v>
      </c>
      <c r="K6" s="26" t="s">
        <v>18</v>
      </c>
      <c r="L6" s="27"/>
      <c r="M6" s="17" t="s">
        <v>15</v>
      </c>
      <c r="N6" s="18" t="s">
        <v>16</v>
      </c>
      <c r="O6" s="26" t="s">
        <v>18</v>
      </c>
      <c r="P6" s="27"/>
    </row>
    <row r="7" spans="1:16" ht="25.5" x14ac:dyDescent="0.2">
      <c r="A7" s="15" t="s">
        <v>19</v>
      </c>
      <c r="B7" s="16" t="s">
        <v>20</v>
      </c>
      <c r="C7" s="16">
        <v>49</v>
      </c>
      <c r="D7" s="30"/>
      <c r="E7" s="15" t="s">
        <v>19</v>
      </c>
      <c r="F7" s="16" t="s">
        <v>20</v>
      </c>
      <c r="G7" s="16">
        <v>74</v>
      </c>
      <c r="H7" s="30"/>
      <c r="I7" s="15" t="s">
        <v>19</v>
      </c>
      <c r="J7" s="16" t="s">
        <v>20</v>
      </c>
      <c r="K7" s="16">
        <v>74</v>
      </c>
      <c r="L7" s="30"/>
      <c r="M7" s="15" t="s">
        <v>19</v>
      </c>
      <c r="N7" s="16" t="s">
        <v>20</v>
      </c>
      <c r="O7" s="16">
        <v>74</v>
      </c>
      <c r="P7" s="30"/>
    </row>
    <row r="8" spans="1:16" x14ac:dyDescent="0.2">
      <c r="A8" s="5" t="s">
        <v>21</v>
      </c>
      <c r="B8" s="3" t="s">
        <v>22</v>
      </c>
      <c r="C8" s="3">
        <v>20</v>
      </c>
      <c r="D8" s="31"/>
      <c r="E8" s="5" t="s">
        <v>21</v>
      </c>
      <c r="F8" s="3" t="s">
        <v>22</v>
      </c>
      <c r="G8" s="3">
        <v>20</v>
      </c>
      <c r="H8" s="31"/>
      <c r="I8" s="5" t="s">
        <v>21</v>
      </c>
      <c r="J8" s="3" t="s">
        <v>22</v>
      </c>
      <c r="K8" s="3">
        <v>20</v>
      </c>
      <c r="L8" s="31"/>
      <c r="M8" s="5" t="s">
        <v>21</v>
      </c>
      <c r="N8" s="3" t="s">
        <v>22</v>
      </c>
      <c r="O8" s="3">
        <v>20</v>
      </c>
      <c r="P8" s="31"/>
    </row>
    <row r="9" spans="1:16" ht="38.25" x14ac:dyDescent="0.2">
      <c r="A9" s="5" t="s">
        <v>23</v>
      </c>
      <c r="B9" s="3" t="s">
        <v>24</v>
      </c>
      <c r="C9" s="3">
        <v>41</v>
      </c>
      <c r="D9" s="31"/>
      <c r="E9" s="5" t="s">
        <v>23</v>
      </c>
      <c r="F9" s="3" t="s">
        <v>24</v>
      </c>
      <c r="G9" s="3">
        <v>41</v>
      </c>
      <c r="H9" s="31"/>
      <c r="I9" s="5" t="s">
        <v>23</v>
      </c>
      <c r="J9" s="3" t="s">
        <v>24</v>
      </c>
      <c r="K9" s="3">
        <v>41</v>
      </c>
      <c r="L9" s="31"/>
      <c r="M9" s="5" t="s">
        <v>23</v>
      </c>
      <c r="N9" s="3" t="s">
        <v>24</v>
      </c>
      <c r="O9" s="3">
        <v>41</v>
      </c>
      <c r="P9" s="31"/>
    </row>
    <row r="10" spans="1:16" x14ac:dyDescent="0.2">
      <c r="A10" s="5" t="s">
        <v>25</v>
      </c>
      <c r="B10" s="3" t="s">
        <v>26</v>
      </c>
      <c r="C10" s="3">
        <v>45</v>
      </c>
      <c r="D10" s="31"/>
      <c r="E10" s="5" t="s">
        <v>25</v>
      </c>
      <c r="F10" s="3" t="s">
        <v>26</v>
      </c>
      <c r="G10" s="3">
        <v>50</v>
      </c>
      <c r="H10" s="31"/>
      <c r="I10" s="5" t="s">
        <v>25</v>
      </c>
      <c r="J10" s="3" t="s">
        <v>26</v>
      </c>
      <c r="K10" s="3">
        <v>50</v>
      </c>
      <c r="L10" s="31"/>
      <c r="M10" s="5" t="s">
        <v>25</v>
      </c>
      <c r="N10" s="3" t="s">
        <v>26</v>
      </c>
      <c r="O10" s="3">
        <v>50</v>
      </c>
      <c r="P10" s="31"/>
    </row>
    <row r="11" spans="1:16" ht="76.5" x14ac:dyDescent="0.2">
      <c r="A11" s="5" t="s">
        <v>27</v>
      </c>
      <c r="B11" s="3" t="s">
        <v>28</v>
      </c>
      <c r="C11" s="3">
        <v>55</v>
      </c>
      <c r="D11" s="31"/>
      <c r="E11" s="5" t="s">
        <v>27</v>
      </c>
      <c r="F11" s="3" t="s">
        <v>28</v>
      </c>
      <c r="G11" s="3">
        <v>55</v>
      </c>
      <c r="H11" s="31"/>
      <c r="I11" s="5" t="s">
        <v>27</v>
      </c>
      <c r="J11" s="3" t="s">
        <v>28</v>
      </c>
      <c r="K11" s="3">
        <v>55</v>
      </c>
      <c r="L11" s="31"/>
      <c r="M11" s="5" t="s">
        <v>27</v>
      </c>
      <c r="N11" s="3" t="s">
        <v>28</v>
      </c>
      <c r="O11" s="3">
        <v>55</v>
      </c>
      <c r="P11" s="31"/>
    </row>
    <row r="12" spans="1:16" ht="38.25" x14ac:dyDescent="0.2">
      <c r="A12" s="6" t="s">
        <v>29</v>
      </c>
      <c r="B12" s="4" t="s">
        <v>30</v>
      </c>
      <c r="C12" s="4">
        <v>0</v>
      </c>
      <c r="D12" s="31"/>
      <c r="E12" s="5" t="s">
        <v>29</v>
      </c>
      <c r="F12" s="3" t="s">
        <v>30</v>
      </c>
      <c r="G12" s="3">
        <v>20</v>
      </c>
      <c r="H12" s="31"/>
      <c r="I12" s="5" t="s">
        <v>29</v>
      </c>
      <c r="J12" s="3" t="s">
        <v>30</v>
      </c>
      <c r="K12" s="3">
        <v>20</v>
      </c>
      <c r="L12" s="31"/>
      <c r="M12" s="5" t="s">
        <v>29</v>
      </c>
      <c r="N12" s="3" t="s">
        <v>30</v>
      </c>
      <c r="O12" s="3">
        <v>20</v>
      </c>
      <c r="P12" s="31"/>
    </row>
    <row r="13" spans="1:16" ht="38.25" x14ac:dyDescent="0.2">
      <c r="A13" s="7" t="s">
        <v>31</v>
      </c>
      <c r="B13" s="1" t="s">
        <v>32</v>
      </c>
      <c r="C13" s="1">
        <v>40</v>
      </c>
      <c r="D13" s="31"/>
      <c r="E13" s="5" t="s">
        <v>31</v>
      </c>
      <c r="F13" s="3" t="s">
        <v>32</v>
      </c>
      <c r="G13" s="3">
        <v>40</v>
      </c>
      <c r="H13" s="31"/>
      <c r="I13" s="5" t="s">
        <v>31</v>
      </c>
      <c r="J13" s="3" t="s">
        <v>32</v>
      </c>
      <c r="K13" s="3">
        <v>40</v>
      </c>
      <c r="L13" s="31"/>
      <c r="M13" s="5" t="s">
        <v>31</v>
      </c>
      <c r="N13" s="3" t="s">
        <v>32</v>
      </c>
      <c r="O13" s="3">
        <v>40</v>
      </c>
      <c r="P13" s="31"/>
    </row>
    <row r="14" spans="1:16" ht="13.5" thickBot="1" x14ac:dyDescent="0.25">
      <c r="A14" s="32" t="s">
        <v>33</v>
      </c>
      <c r="B14" s="33"/>
      <c r="C14" s="13">
        <f>SUM(C7:C13)</f>
        <v>250</v>
      </c>
      <c r="D14" s="14">
        <v>0.05</v>
      </c>
      <c r="E14" s="32" t="s">
        <v>33</v>
      </c>
      <c r="F14" s="33"/>
      <c r="G14" s="13">
        <f>SUM(G7:G13)</f>
        <v>300</v>
      </c>
      <c r="H14" s="14">
        <v>0</v>
      </c>
      <c r="I14" s="32" t="s">
        <v>33</v>
      </c>
      <c r="J14" s="33"/>
      <c r="K14" s="13">
        <f>SUM(K7:K13)</f>
        <v>300</v>
      </c>
      <c r="L14" s="14">
        <v>0</v>
      </c>
      <c r="M14" s="32" t="s">
        <v>33</v>
      </c>
      <c r="N14" s="33"/>
      <c r="O14" s="13">
        <f>SUM(O7:O13)</f>
        <v>300</v>
      </c>
      <c r="P14" s="14">
        <v>0</v>
      </c>
    </row>
    <row r="15" spans="1:16" ht="13.5" thickBot="1" x14ac:dyDescent="0.25">
      <c r="A15" s="17" t="s">
        <v>15</v>
      </c>
      <c r="B15" s="18" t="s">
        <v>34</v>
      </c>
      <c r="C15" s="26" t="s">
        <v>35</v>
      </c>
      <c r="D15" s="27"/>
      <c r="E15" s="17" t="s">
        <v>15</v>
      </c>
      <c r="F15" s="18" t="s">
        <v>34</v>
      </c>
      <c r="G15" s="26" t="s">
        <v>35</v>
      </c>
      <c r="H15" s="27"/>
      <c r="I15" s="17" t="s">
        <v>15</v>
      </c>
      <c r="J15" s="18" t="s">
        <v>34</v>
      </c>
      <c r="K15" s="26" t="s">
        <v>36</v>
      </c>
      <c r="L15" s="27"/>
      <c r="M15" s="17" t="s">
        <v>15</v>
      </c>
      <c r="N15" s="18" t="s">
        <v>34</v>
      </c>
      <c r="O15" s="26" t="s">
        <v>17</v>
      </c>
      <c r="P15" s="27"/>
    </row>
    <row r="16" spans="1:16" ht="38.25" x14ac:dyDescent="0.2">
      <c r="A16" s="15" t="s">
        <v>23</v>
      </c>
      <c r="B16" s="16" t="s">
        <v>24</v>
      </c>
      <c r="C16" s="16">
        <v>11</v>
      </c>
      <c r="D16" s="35"/>
      <c r="E16" s="15" t="s">
        <v>23</v>
      </c>
      <c r="F16" s="16" t="s">
        <v>24</v>
      </c>
      <c r="G16" s="16">
        <v>11</v>
      </c>
      <c r="H16" s="35"/>
      <c r="I16" s="15" t="s">
        <v>23</v>
      </c>
      <c r="J16" s="16" t="s">
        <v>24</v>
      </c>
      <c r="K16" s="16">
        <v>11</v>
      </c>
      <c r="L16" s="35"/>
      <c r="M16" s="15" t="s">
        <v>23</v>
      </c>
      <c r="N16" s="16" t="s">
        <v>24</v>
      </c>
      <c r="O16" s="16">
        <v>11</v>
      </c>
      <c r="P16" s="35"/>
    </row>
    <row r="17" spans="1:16" ht="25.5" x14ac:dyDescent="0.2">
      <c r="A17" s="6" t="s">
        <v>19</v>
      </c>
      <c r="B17" s="4" t="s">
        <v>20</v>
      </c>
      <c r="C17" s="4">
        <v>0</v>
      </c>
      <c r="D17" s="36"/>
      <c r="E17" s="6" t="s">
        <v>19</v>
      </c>
      <c r="F17" s="4" t="s">
        <v>20</v>
      </c>
      <c r="G17" s="4">
        <v>0</v>
      </c>
      <c r="H17" s="36"/>
      <c r="I17" s="6" t="s">
        <v>19</v>
      </c>
      <c r="J17" s="4" t="s">
        <v>20</v>
      </c>
      <c r="K17" s="4">
        <v>0</v>
      </c>
      <c r="L17" s="36"/>
      <c r="M17" s="5" t="s">
        <v>19</v>
      </c>
      <c r="N17" s="3" t="s">
        <v>20</v>
      </c>
      <c r="O17" s="3">
        <v>27</v>
      </c>
      <c r="P17" s="36"/>
    </row>
    <row r="18" spans="1:16" ht="38.25" x14ac:dyDescent="0.2">
      <c r="A18" s="5" t="s">
        <v>31</v>
      </c>
      <c r="B18" s="3" t="s">
        <v>32</v>
      </c>
      <c r="C18" s="3">
        <v>2</v>
      </c>
      <c r="D18" s="36"/>
      <c r="E18" s="5" t="s">
        <v>31</v>
      </c>
      <c r="F18" s="3" t="s">
        <v>32</v>
      </c>
      <c r="G18" s="3">
        <v>2</v>
      </c>
      <c r="H18" s="36"/>
      <c r="I18" s="5" t="s">
        <v>31</v>
      </c>
      <c r="J18" s="3" t="s">
        <v>32</v>
      </c>
      <c r="K18" s="3">
        <v>2</v>
      </c>
      <c r="L18" s="36"/>
      <c r="M18" s="5" t="s">
        <v>31</v>
      </c>
      <c r="N18" s="3" t="s">
        <v>32</v>
      </c>
      <c r="O18" s="3">
        <v>2</v>
      </c>
      <c r="P18" s="36"/>
    </row>
    <row r="19" spans="1:16" ht="38.25" x14ac:dyDescent="0.2">
      <c r="A19" s="5" t="s">
        <v>37</v>
      </c>
      <c r="B19" s="3" t="s">
        <v>38</v>
      </c>
      <c r="C19" s="3">
        <v>20</v>
      </c>
      <c r="D19" s="36"/>
      <c r="E19" s="5" t="s">
        <v>37</v>
      </c>
      <c r="F19" s="3" t="s">
        <v>38</v>
      </c>
      <c r="G19" s="3">
        <v>20</v>
      </c>
      <c r="H19" s="36"/>
      <c r="I19" s="5" t="s">
        <v>37</v>
      </c>
      <c r="J19" s="3" t="s">
        <v>38</v>
      </c>
      <c r="K19" s="3">
        <v>20</v>
      </c>
      <c r="L19" s="36"/>
      <c r="M19" s="5" t="s">
        <v>37</v>
      </c>
      <c r="N19" s="3" t="s">
        <v>38</v>
      </c>
      <c r="O19" s="3">
        <v>20</v>
      </c>
      <c r="P19" s="36"/>
    </row>
    <row r="20" spans="1:16" x14ac:dyDescent="0.2">
      <c r="A20" s="8" t="s">
        <v>25</v>
      </c>
      <c r="B20" s="2" t="s">
        <v>26</v>
      </c>
      <c r="C20" s="2">
        <v>0</v>
      </c>
      <c r="D20" s="36"/>
      <c r="E20" s="8" t="s">
        <v>25</v>
      </c>
      <c r="F20" s="2" t="s">
        <v>26</v>
      </c>
      <c r="G20" s="2">
        <v>0</v>
      </c>
      <c r="H20" s="36"/>
      <c r="I20" s="8" t="s">
        <v>25</v>
      </c>
      <c r="J20" s="2" t="s">
        <v>26</v>
      </c>
      <c r="K20" s="2">
        <v>0</v>
      </c>
      <c r="L20" s="36"/>
      <c r="M20" s="5" t="s">
        <v>25</v>
      </c>
      <c r="N20" s="3" t="s">
        <v>26</v>
      </c>
      <c r="O20" s="3">
        <v>30</v>
      </c>
      <c r="P20" s="36"/>
    </row>
    <row r="21" spans="1:16" ht="25.5" x14ac:dyDescent="0.2">
      <c r="A21" s="7" t="s">
        <v>39</v>
      </c>
      <c r="B21" s="1" t="s">
        <v>40</v>
      </c>
      <c r="C21" s="1">
        <v>117</v>
      </c>
      <c r="D21" s="36"/>
      <c r="E21" s="7" t="s">
        <v>39</v>
      </c>
      <c r="F21" s="1" t="s">
        <v>40</v>
      </c>
      <c r="G21" s="1">
        <v>117</v>
      </c>
      <c r="H21" s="36"/>
      <c r="I21" s="7" t="s">
        <v>39</v>
      </c>
      <c r="J21" s="1" t="s">
        <v>40</v>
      </c>
      <c r="K21" s="1">
        <v>17</v>
      </c>
      <c r="L21" s="36"/>
      <c r="M21" s="5" t="s">
        <v>39</v>
      </c>
      <c r="N21" s="3" t="s">
        <v>40</v>
      </c>
      <c r="O21" s="3">
        <v>140</v>
      </c>
      <c r="P21" s="36"/>
    </row>
    <row r="22" spans="1:16" ht="76.5" x14ac:dyDescent="0.2">
      <c r="A22" s="8" t="s">
        <v>27</v>
      </c>
      <c r="B22" s="2" t="s">
        <v>28</v>
      </c>
      <c r="C22" s="2">
        <v>0</v>
      </c>
      <c r="D22" s="36"/>
      <c r="E22" s="8" t="s">
        <v>27</v>
      </c>
      <c r="F22" s="2" t="s">
        <v>28</v>
      </c>
      <c r="G22" s="2">
        <v>0</v>
      </c>
      <c r="H22" s="36"/>
      <c r="I22" s="8" t="s">
        <v>27</v>
      </c>
      <c r="J22" s="2" t="s">
        <v>28</v>
      </c>
      <c r="K22" s="2">
        <v>0</v>
      </c>
      <c r="L22" s="36"/>
      <c r="M22" s="5" t="s">
        <v>27</v>
      </c>
      <c r="N22" s="3" t="s">
        <v>28</v>
      </c>
      <c r="O22" s="3">
        <v>20</v>
      </c>
      <c r="P22" s="36"/>
    </row>
    <row r="23" spans="1:16" ht="13.5" thickBot="1" x14ac:dyDescent="0.25">
      <c r="A23" s="37" t="s">
        <v>33</v>
      </c>
      <c r="B23" s="38"/>
      <c r="C23" s="9">
        <f>SUM(C16:C22)</f>
        <v>150</v>
      </c>
      <c r="D23" s="10">
        <v>1.01</v>
      </c>
      <c r="E23" s="37" t="s">
        <v>33</v>
      </c>
      <c r="F23" s="38"/>
      <c r="G23" s="9">
        <f>SUM(G16:G22)</f>
        <v>150</v>
      </c>
      <c r="H23" s="10">
        <v>1.01</v>
      </c>
      <c r="I23" s="37" t="s">
        <v>33</v>
      </c>
      <c r="J23" s="38"/>
      <c r="K23" s="9">
        <f>SUM(K16:K22)</f>
        <v>50</v>
      </c>
      <c r="L23" s="10">
        <v>3.11</v>
      </c>
      <c r="M23" s="37" t="s">
        <v>33</v>
      </c>
      <c r="N23" s="38"/>
      <c r="O23" s="9">
        <f>SUM(O16:O22)</f>
        <v>250</v>
      </c>
      <c r="P23" s="10">
        <v>0.15</v>
      </c>
    </row>
    <row r="24" spans="1:16" ht="50.1" customHeight="1" x14ac:dyDescent="0.2">
      <c r="A24" s="34" t="s">
        <v>41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</sheetData>
  <mergeCells count="41">
    <mergeCell ref="A24:P24"/>
    <mergeCell ref="O15:P15"/>
    <mergeCell ref="D16:D22"/>
    <mergeCell ref="H16:H22"/>
    <mergeCell ref="L16:L22"/>
    <mergeCell ref="P16:P22"/>
    <mergeCell ref="A23:B23"/>
    <mergeCell ref="E23:F23"/>
    <mergeCell ref="I23:J23"/>
    <mergeCell ref="M23:N23"/>
    <mergeCell ref="A14:B14"/>
    <mergeCell ref="E14:F14"/>
    <mergeCell ref="I14:J14"/>
    <mergeCell ref="M14:N14"/>
    <mergeCell ref="C15:D15"/>
    <mergeCell ref="G15:H15"/>
    <mergeCell ref="K15:L15"/>
    <mergeCell ref="C6:D6"/>
    <mergeCell ref="G6:H6"/>
    <mergeCell ref="K6:L6"/>
    <mergeCell ref="O6:P6"/>
    <mergeCell ref="D7:D13"/>
    <mergeCell ref="H7:H13"/>
    <mergeCell ref="L7:L13"/>
    <mergeCell ref="P7:P13"/>
    <mergeCell ref="A3:D3"/>
    <mergeCell ref="E3:H3"/>
    <mergeCell ref="I3:L3"/>
    <mergeCell ref="M3:P3"/>
    <mergeCell ref="A4:B4"/>
    <mergeCell ref="E4:F4"/>
    <mergeCell ref="I4:J4"/>
    <mergeCell ref="M4:N4"/>
    <mergeCell ref="A1:D1"/>
    <mergeCell ref="E1:H1"/>
    <mergeCell ref="I1:L1"/>
    <mergeCell ref="M1:P1"/>
    <mergeCell ref="A2:D2"/>
    <mergeCell ref="E2:H2"/>
    <mergeCell ref="I2:L2"/>
    <mergeCell ref="M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topLeftCell="C1" workbookViewId="0">
      <selection activeCell="J9" sqref="J9"/>
    </sheetView>
  </sheetViews>
  <sheetFormatPr defaultRowHeight="12.75" x14ac:dyDescent="0.2"/>
  <cols>
    <col min="1" max="1" width="7.140625" bestFit="1" customWidth="1"/>
    <col min="2" max="2" width="24" customWidth="1"/>
    <col min="3" max="3" width="23.5703125" customWidth="1"/>
    <col min="4" max="8" width="15.7109375" customWidth="1"/>
    <col min="9" max="9" width="11.140625" customWidth="1"/>
    <col min="11" max="11" width="11.5703125" customWidth="1"/>
    <col min="13" max="13" width="14.28515625" bestFit="1" customWidth="1"/>
    <col min="15" max="15" width="11.7109375" bestFit="1" customWidth="1"/>
  </cols>
  <sheetData>
    <row r="1" spans="1:15" ht="27.75" x14ac:dyDescent="0.2">
      <c r="A1" s="39" t="s">
        <v>58</v>
      </c>
      <c r="B1" s="40"/>
      <c r="C1" s="40"/>
      <c r="D1" s="40"/>
      <c r="E1" s="40"/>
      <c r="F1" s="40"/>
      <c r="G1" s="40"/>
      <c r="H1" s="40"/>
    </row>
    <row r="2" spans="1:15" ht="13.5" thickBot="1" x14ac:dyDescent="0.25">
      <c r="A2" s="41"/>
      <c r="B2" s="42"/>
      <c r="C2" s="42"/>
      <c r="D2" s="42"/>
      <c r="E2" s="42"/>
      <c r="F2" s="42"/>
      <c r="G2" s="42"/>
      <c r="H2" s="42"/>
    </row>
    <row r="3" spans="1:15" ht="51.75" thickBot="1" x14ac:dyDescent="0.25">
      <c r="A3" s="43" t="s">
        <v>42</v>
      </c>
      <c r="B3" s="44"/>
      <c r="C3" s="45" t="s">
        <v>43</v>
      </c>
      <c r="D3" s="46" t="s">
        <v>44</v>
      </c>
      <c r="E3" s="47" t="s">
        <v>45</v>
      </c>
      <c r="F3" s="47" t="s">
        <v>46</v>
      </c>
      <c r="G3" s="47" t="s">
        <v>47</v>
      </c>
      <c r="H3" s="48" t="s">
        <v>48</v>
      </c>
      <c r="I3" s="49" t="s">
        <v>49</v>
      </c>
      <c r="J3" s="50" t="s">
        <v>50</v>
      </c>
      <c r="K3" s="51" t="s">
        <v>51</v>
      </c>
      <c r="L3" s="52" t="s">
        <v>52</v>
      </c>
      <c r="M3" s="53" t="s">
        <v>53</v>
      </c>
    </row>
    <row r="4" spans="1:15" ht="20.25" customHeight="1" x14ac:dyDescent="0.2">
      <c r="A4" s="54" t="s">
        <v>54</v>
      </c>
      <c r="B4" s="55" t="s">
        <v>55</v>
      </c>
      <c r="C4" s="56" t="s">
        <v>0</v>
      </c>
      <c r="D4" s="57">
        <f t="shared" ref="D4:D5" si="0">F4+E4</f>
        <v>600</v>
      </c>
      <c r="E4" s="58">
        <v>100</v>
      </c>
      <c r="F4" s="58">
        <v>500</v>
      </c>
      <c r="G4" s="58">
        <v>250</v>
      </c>
      <c r="H4" s="59">
        <f t="shared" ref="H4:H8" si="1">F4-G4</f>
        <v>250</v>
      </c>
      <c r="I4" s="60">
        <v>310</v>
      </c>
      <c r="J4" s="61">
        <v>250</v>
      </c>
      <c r="K4" s="61">
        <f>H4-J4</f>
        <v>0</v>
      </c>
      <c r="L4" s="61">
        <v>0.05</v>
      </c>
      <c r="M4" s="62">
        <f>H4*24*4*L4</f>
        <v>1200</v>
      </c>
      <c r="N4" s="63"/>
      <c r="O4" s="63"/>
    </row>
    <row r="5" spans="1:15" ht="20.25" customHeight="1" thickBot="1" x14ac:dyDescent="0.25">
      <c r="A5" s="64"/>
      <c r="B5" s="68"/>
      <c r="C5" s="69" t="s">
        <v>59</v>
      </c>
      <c r="D5" s="70">
        <f t="shared" si="0"/>
        <v>650</v>
      </c>
      <c r="E5" s="71">
        <v>100</v>
      </c>
      <c r="F5" s="71">
        <v>550</v>
      </c>
      <c r="G5" s="71">
        <v>250</v>
      </c>
      <c r="H5" s="72">
        <f t="shared" si="1"/>
        <v>300</v>
      </c>
      <c r="I5" s="73">
        <v>300</v>
      </c>
      <c r="J5" s="74">
        <v>300</v>
      </c>
      <c r="K5" s="74">
        <f>H5-J5</f>
        <v>0</v>
      </c>
      <c r="L5" s="74">
        <v>0</v>
      </c>
      <c r="M5" s="75">
        <f>H5*24*26*L5</f>
        <v>0</v>
      </c>
      <c r="N5" s="63"/>
      <c r="O5" s="76">
        <f>SUM(M4:M5)</f>
        <v>1200</v>
      </c>
    </row>
    <row r="6" spans="1:15" ht="20.25" customHeight="1" x14ac:dyDescent="0.2">
      <c r="A6" s="77" t="s">
        <v>56</v>
      </c>
      <c r="B6" s="78" t="s">
        <v>57</v>
      </c>
      <c r="C6" s="79" t="s">
        <v>60</v>
      </c>
      <c r="D6" s="80">
        <f t="shared" ref="D6:D8" si="2">E6+F6</f>
        <v>500</v>
      </c>
      <c r="E6" s="81">
        <v>100</v>
      </c>
      <c r="F6" s="81">
        <v>400</v>
      </c>
      <c r="G6" s="81">
        <v>250</v>
      </c>
      <c r="H6" s="82">
        <f t="shared" si="1"/>
        <v>150</v>
      </c>
      <c r="I6" s="60">
        <v>367</v>
      </c>
      <c r="J6" s="61">
        <v>150</v>
      </c>
      <c r="K6" s="61">
        <f>H6-J6</f>
        <v>0</v>
      </c>
      <c r="L6" s="61">
        <v>1.01</v>
      </c>
      <c r="M6" s="62">
        <f>H6*24*16*L6</f>
        <v>58176</v>
      </c>
      <c r="N6" s="63"/>
      <c r="O6" s="63"/>
    </row>
    <row r="7" spans="1:15" ht="20.25" customHeight="1" x14ac:dyDescent="0.2">
      <c r="A7" s="83"/>
      <c r="B7" s="84"/>
      <c r="C7" s="98">
        <v>45186</v>
      </c>
      <c r="D7" s="85">
        <f t="shared" si="2"/>
        <v>400</v>
      </c>
      <c r="E7" s="86">
        <v>100</v>
      </c>
      <c r="F7" s="86">
        <v>300</v>
      </c>
      <c r="G7" s="86">
        <v>250</v>
      </c>
      <c r="H7" s="87">
        <f t="shared" si="1"/>
        <v>50</v>
      </c>
      <c r="I7" s="65">
        <v>212</v>
      </c>
      <c r="J7" s="66">
        <v>50</v>
      </c>
      <c r="K7" s="66">
        <f t="shared" ref="K7:K8" si="3">H7-J7</f>
        <v>0</v>
      </c>
      <c r="L7" s="66">
        <v>3.11</v>
      </c>
      <c r="M7" s="67">
        <f>H7*24*1*L7</f>
        <v>3732</v>
      </c>
      <c r="N7" s="63"/>
      <c r="O7" s="63"/>
    </row>
    <row r="8" spans="1:15" ht="20.25" customHeight="1" thickBot="1" x14ac:dyDescent="0.25">
      <c r="A8" s="88"/>
      <c r="B8" s="89"/>
      <c r="C8" s="90" t="s">
        <v>3</v>
      </c>
      <c r="D8" s="91">
        <f t="shared" si="2"/>
        <v>600</v>
      </c>
      <c r="E8" s="92">
        <v>100</v>
      </c>
      <c r="F8" s="92">
        <v>500</v>
      </c>
      <c r="G8" s="92">
        <v>250</v>
      </c>
      <c r="H8" s="93">
        <f t="shared" si="1"/>
        <v>250</v>
      </c>
      <c r="I8" s="73">
        <v>472</v>
      </c>
      <c r="J8" s="74">
        <v>250</v>
      </c>
      <c r="K8" s="74">
        <f t="shared" si="3"/>
        <v>0</v>
      </c>
      <c r="L8" s="74">
        <v>0.15</v>
      </c>
      <c r="M8" s="75">
        <f>H8*24*13*L8</f>
        <v>11700</v>
      </c>
      <c r="N8" s="63"/>
      <c r="O8" s="63"/>
    </row>
    <row r="9" spans="1:15" ht="14.25" x14ac:dyDescent="0.2">
      <c r="I9" s="94"/>
      <c r="J9" s="94"/>
      <c r="K9" s="94"/>
      <c r="L9" s="94"/>
      <c r="M9" s="95"/>
      <c r="N9" s="63"/>
      <c r="O9" s="63"/>
    </row>
    <row r="10" spans="1:15" ht="15" x14ac:dyDescent="0.2">
      <c r="I10" s="94"/>
      <c r="J10" s="94"/>
      <c r="K10" s="94"/>
      <c r="L10" s="94"/>
      <c r="M10" s="96">
        <f>SUM(M4:M8)</f>
        <v>74808</v>
      </c>
      <c r="N10" s="63"/>
      <c r="O10" s="76"/>
    </row>
    <row r="11" spans="1:15" ht="14.25" x14ac:dyDescent="0.2">
      <c r="I11" s="63"/>
      <c r="J11" s="63"/>
      <c r="K11" s="63"/>
      <c r="L11" s="63"/>
      <c r="M11" s="97"/>
      <c r="N11" s="63"/>
      <c r="O11" s="63"/>
    </row>
    <row r="12" spans="1:15" x14ac:dyDescent="0.2">
      <c r="I12" s="63"/>
      <c r="J12" s="63"/>
      <c r="K12" s="63"/>
      <c r="L12" s="63"/>
      <c r="M12" s="63"/>
      <c r="N12" s="63"/>
      <c r="O12" s="63"/>
    </row>
  </sheetData>
  <mergeCells count="7">
    <mergeCell ref="A1:H1"/>
    <mergeCell ref="A2:H2"/>
    <mergeCell ref="A3:B3"/>
    <mergeCell ref="A4:A5"/>
    <mergeCell ref="B4:B5"/>
    <mergeCell ref="A6:A8"/>
    <mergeCell ref="B6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2023-08-17T12:38:18Z</dcterms:created>
  <dcterms:modified xsi:type="dcterms:W3CDTF">2023-08-17T12:50:43Z</dcterms:modified>
</cp:coreProperties>
</file>