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15" windowWidth="15420" windowHeight="12600"/>
  </bookViews>
  <sheets>
    <sheet name="MachetaResults" sheetId="1" r:id="rId1"/>
    <sheet name="Available ATC" sheetId="2" r:id="rId2"/>
  </sheets>
  <calcPr calcId="145621"/>
</workbook>
</file>

<file path=xl/calcChain.xml><?xml version="1.0" encoding="utf-8"?>
<calcChain xmlns="http://schemas.openxmlformats.org/spreadsheetml/2006/main">
  <c r="M11" i="2" l="1"/>
  <c r="M10" i="2"/>
  <c r="M9" i="2"/>
  <c r="M8" i="2"/>
  <c r="M7" i="2"/>
  <c r="M6" i="2"/>
  <c r="M5" i="2"/>
  <c r="H5" i="2"/>
  <c r="D5" i="2"/>
  <c r="H6" i="2"/>
  <c r="D6" i="2"/>
  <c r="H7" i="2"/>
  <c r="D7" i="2"/>
  <c r="H8" i="2"/>
  <c r="D8" i="2"/>
  <c r="H9" i="2"/>
  <c r="D9" i="2"/>
  <c r="H10" i="2"/>
  <c r="D10" i="2"/>
  <c r="H11" i="2"/>
  <c r="D11" i="2"/>
  <c r="H4" i="2"/>
  <c r="M4" i="2" s="1"/>
  <c r="D4" i="2"/>
  <c r="K5" i="2" l="1"/>
  <c r="K6" i="2"/>
  <c r="K7" i="2"/>
  <c r="K8" i="2"/>
  <c r="K9" i="2"/>
  <c r="K10" i="2"/>
  <c r="K4" i="2"/>
  <c r="M13" i="2"/>
  <c r="K11" i="2"/>
  <c r="AA25" i="1" l="1"/>
  <c r="W25" i="1"/>
  <c r="S25" i="1"/>
  <c r="O25" i="1"/>
  <c r="K25" i="1"/>
  <c r="G25" i="1"/>
  <c r="C25" i="1"/>
  <c r="AA15" i="1"/>
  <c r="W15" i="1"/>
  <c r="S15" i="1"/>
  <c r="O15" i="1"/>
  <c r="K15" i="1"/>
  <c r="G15" i="1"/>
  <c r="C15" i="1"/>
</calcChain>
</file>

<file path=xl/comments1.xml><?xml version="1.0" encoding="utf-8"?>
<comments xmlns="http://schemas.openxmlformats.org/spreadsheetml/2006/main">
  <authors>
    <author>Radu Naniu</author>
  </authors>
  <commentList>
    <comment ref="H3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<sst xmlns="http://schemas.openxmlformats.org/spreadsheetml/2006/main" count="368" uniqueCount="67">
  <si>
    <t>01-07.01.2024</t>
  </si>
  <si>
    <t>08-12.01.2024</t>
  </si>
  <si>
    <t>13-14.01.2024</t>
  </si>
  <si>
    <t>15.01.2024</t>
  </si>
  <si>
    <t>16-21.01.2024</t>
  </si>
  <si>
    <t>22-29.01.2024</t>
  </si>
  <si>
    <t>30-31.01.2024</t>
  </si>
  <si>
    <t>CROSS BORDER CAPACITY ALLOCATION AUCTION RESULTS for the period of:
01-07.01.2024</t>
  </si>
  <si>
    <t>CROSS BORDER CAPACITY ALLOCATION AUCTION RESULTS for the period of:
08-12.01.2024</t>
  </si>
  <si>
    <t>CROSS BORDER CAPACITY ALLOCATION AUCTION RESULTS for the period of:
13-14.01.2024</t>
  </si>
  <si>
    <t>CROSS BORDER CAPACITY ALLOCATION AUCTION RESULTS for the period of:
15.01.2024</t>
  </si>
  <si>
    <t>CROSS BORDER CAPACITY ALLOCATION AUCTION RESULTS for the period of:
16-21.01.2024</t>
  </si>
  <si>
    <t>CROSS BORDER CAPACITY ALLOCATION AUCTION RESULTS for the period of:
22-29.01.2024</t>
  </si>
  <si>
    <t>CROSS BORDER CAPACITY ALLOCATION AUCTION RESULTS for the period of:
30-31.01.2024</t>
  </si>
  <si>
    <t>Participant</t>
  </si>
  <si>
    <t>Allocated Capacity</t>
  </si>
  <si>
    <t>Price</t>
  </si>
  <si>
    <t>EIC</t>
  </si>
  <si>
    <t>Name</t>
  </si>
  <si>
    <t>[MW]</t>
  </si>
  <si>
    <t>[EUR/MWh]</t>
  </si>
  <si>
    <t>SERBIA</t>
  </si>
  <si>
    <t>IMPORT (RS-RO)</t>
  </si>
  <si>
    <t>ATC = 450</t>
  </si>
  <si>
    <t>11XDANSKECOM---P</t>
  </si>
  <si>
    <t>DANSKE COMMODITIES A/S</t>
  </si>
  <si>
    <t>11XEDFTRADING--G</t>
  </si>
  <si>
    <t>EDF Trading Limited</t>
  </si>
  <si>
    <t>12XEFT-SWITZERLR</t>
  </si>
  <si>
    <t>ENERGY FINANCING TEAM SWITZERLAND AG</t>
  </si>
  <si>
    <t>11XIGET--------D</t>
  </si>
  <si>
    <t>GEN-I d.o.o</t>
  </si>
  <si>
    <t>11XHSE-SLOVENIAG</t>
  </si>
  <si>
    <t xml:space="preserve">HOLDING SLOVENSKE ELEKTRARNE </t>
  </si>
  <si>
    <t>15X-MVM--------B</t>
  </si>
  <si>
    <t>MVM PARTNER ENERGIAKERESKEDELMI ZARTKORUEN MUKODO RESZVENYTARSASAG</t>
  </si>
  <si>
    <t>11XFREEPOINT---N</t>
  </si>
  <si>
    <t>FREEPOINT COMMODITIES EUROPE LLP</t>
  </si>
  <si>
    <t>34X-0000000076-S</t>
  </si>
  <si>
    <t>ReNRGY Trading group SR d.o.o. Beograd</t>
  </si>
  <si>
    <t>Total Allocated Capacity</t>
  </si>
  <si>
    <t>EXPORT (RO-RS)</t>
  </si>
  <si>
    <t>ATC = 250</t>
  </si>
  <si>
    <t>ATC = 150</t>
  </si>
  <si>
    <t>32XEGL-BULGARIAC</t>
  </si>
  <si>
    <t>AXPO Bulgaria EAD</t>
  </si>
  <si>
    <t>32X0011001016581</t>
  </si>
  <si>
    <t>Nomad Energy Company EOOD</t>
  </si>
  <si>
    <t>NOTE: The deadline for transferring capacities for the month of IANUARIE is 25 DECEMBRIE 2023, 12:00(RO). _x000D_
The transfers are to be operated by the participants in the DAMAS platform and the corresponding annex for the transfer is to be sent  by email to: contracte.alocare@transelectrica.ro</t>
  </si>
  <si>
    <t>Direction</t>
  </si>
  <si>
    <t>PERIOD</t>
  </si>
  <si>
    <t>TTC</t>
  </si>
  <si>
    <t>TRM</t>
  </si>
  <si>
    <t>NTC</t>
  </si>
  <si>
    <t>AAC</t>
  </si>
  <si>
    <t>ATCm</t>
  </si>
  <si>
    <t>Total requested capacity</t>
  </si>
  <si>
    <t>Total allocated capacity</t>
  </si>
  <si>
    <t>Available capacity after the auction</t>
  </si>
  <si>
    <t>Auction Price</t>
  </si>
  <si>
    <t>Auction Value</t>
  </si>
  <si>
    <t>IMPORT</t>
  </si>
  <si>
    <t>Serbia -&gt; Romania (RS-RO)</t>
  </si>
  <si>
    <t>EXPORT</t>
  </si>
  <si>
    <t>Romania -&gt; Serbia (RO-RS)</t>
  </si>
  <si>
    <t>January 2024</t>
  </si>
  <si>
    <t>01-31.01.2024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</si>
</sst>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38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0"/>
      <name val="Arial"/>
      <family val="2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1"/>
      <name val="Tahoma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58">
    <xf numFmtId="0" fontId="0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10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19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9" fillId="20" borderId="11" applyNumberFormat="0" applyFont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4" borderId="0" applyNumberFormat="0" applyBorder="0" applyAlignment="0" applyProtection="0"/>
    <xf numFmtId="0" fontId="20" fillId="7" borderId="0" applyNumberFormat="0" applyBorder="0" applyAlignment="0" applyProtection="0"/>
    <xf numFmtId="0" fontId="21" fillId="25" borderId="12" applyNumberFormat="0" applyAlignment="0" applyProtection="0"/>
    <xf numFmtId="0" fontId="22" fillId="0" borderId="0" applyNumberFormat="0" applyFill="0" applyBorder="0" applyAlignment="0" applyProtection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3" fillId="0" borderId="0"/>
    <xf numFmtId="0" fontId="2" fillId="0" borderId="0"/>
    <xf numFmtId="0" fontId="24" fillId="0" borderId="13" applyNumberFormat="0" applyFill="0" applyAlignment="0" applyProtection="0"/>
    <xf numFmtId="0" fontId="25" fillId="6" borderId="0" applyNumberFormat="0" applyBorder="0" applyAlignment="0" applyProtection="0"/>
    <xf numFmtId="0" fontId="26" fillId="26" borderId="0" applyNumberFormat="0" applyBorder="0" applyAlignment="0" applyProtection="0"/>
    <xf numFmtId="0" fontId="27" fillId="25" borderId="5" applyNumberFormat="0" applyAlignment="0" applyProtection="0"/>
    <xf numFmtId="0" fontId="28" fillId="0" borderId="0"/>
    <xf numFmtId="0" fontId="2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9" fillId="0" borderId="4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" fontId="7" fillId="0" borderId="17" xfId="0" applyNumberFormat="1" applyFont="1" applyFill="1" applyBorder="1" applyAlignment="1">
      <alignment horizontal="center" vertical="center" wrapText="1"/>
    </xf>
    <xf numFmtId="4" fontId="8" fillId="0" borderId="18" xfId="0" applyNumberFormat="1" applyFont="1" applyFill="1" applyBorder="1" applyAlignment="1">
      <alignment horizontal="center" wrapText="1"/>
    </xf>
    <xf numFmtId="0" fontId="0" fillId="3" borderId="14" xfId="0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49" fontId="4" fillId="2" borderId="23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wrapText="1"/>
    </xf>
    <xf numFmtId="49" fontId="7" fillId="0" borderId="16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Fill="1" applyBorder="1" applyAlignment="1">
      <alignment horizontal="center" vertical="center" wrapText="1"/>
    </xf>
    <xf numFmtId="0" fontId="4" fillId="4" borderId="0" xfId="0" applyNumberFormat="1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4" fontId="4" fillId="0" borderId="21" xfId="0" applyNumberFormat="1" applyFont="1" applyFill="1" applyBorder="1" applyAlignment="1">
      <alignment horizontal="center" vertical="center" wrapText="1"/>
    </xf>
    <xf numFmtId="4" fontId="4" fillId="0" borderId="15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7" fontId="29" fillId="0" borderId="0" xfId="55" quotePrefix="1" applyNumberFormat="1" applyFont="1" applyBorder="1" applyAlignment="1">
      <alignment horizontal="center" vertical="center"/>
    </xf>
    <xf numFmtId="0" fontId="30" fillId="0" borderId="0" xfId="55" applyFont="1" applyBorder="1" applyAlignment="1">
      <alignment horizontal="center" vertical="center"/>
    </xf>
    <xf numFmtId="0" fontId="2" fillId="0" borderId="0" xfId="38"/>
    <xf numFmtId="0" fontId="31" fillId="0" borderId="25" xfId="55" applyFont="1" applyBorder="1" applyAlignment="1">
      <alignment horizontal="center" vertical="center"/>
    </xf>
    <xf numFmtId="0" fontId="31" fillId="0" borderId="0" xfId="55" applyFont="1" applyBorder="1" applyAlignment="1">
      <alignment horizontal="center" vertical="center"/>
    </xf>
    <xf numFmtId="0" fontId="4" fillId="27" borderId="22" xfId="55" applyFont="1" applyFill="1" applyBorder="1" applyAlignment="1">
      <alignment horizontal="center" vertical="center" wrapText="1"/>
    </xf>
    <xf numFmtId="0" fontId="4" fillId="27" borderId="24" xfId="55" applyFont="1" applyFill="1" applyBorder="1" applyAlignment="1">
      <alignment horizontal="center" vertical="center" wrapText="1"/>
    </xf>
    <xf numFmtId="0" fontId="32" fillId="27" borderId="26" xfId="55" applyFont="1" applyFill="1" applyBorder="1" applyAlignment="1">
      <alignment horizontal="center" vertical="center" wrapText="1"/>
    </xf>
    <xf numFmtId="0" fontId="32" fillId="27" borderId="27" xfId="55" applyFont="1" applyFill="1" applyBorder="1" applyAlignment="1">
      <alignment horizontal="center" vertical="center" wrapText="1"/>
    </xf>
    <xf numFmtId="0" fontId="32" fillId="27" borderId="28" xfId="55" applyFont="1" applyFill="1" applyBorder="1" applyAlignment="1">
      <alignment horizontal="center" vertical="center" wrapText="1"/>
    </xf>
    <xf numFmtId="0" fontId="32" fillId="27" borderId="29" xfId="55" applyFont="1" applyFill="1" applyBorder="1" applyAlignment="1">
      <alignment horizontal="center" vertical="center" wrapText="1"/>
    </xf>
    <xf numFmtId="0" fontId="4" fillId="28" borderId="27" xfId="45" applyFont="1" applyFill="1" applyBorder="1" applyAlignment="1">
      <alignment horizontal="center" vertical="center" wrapText="1"/>
    </xf>
    <xf numFmtId="0" fontId="4" fillId="29" borderId="28" xfId="45" applyFont="1" applyFill="1" applyBorder="1" applyAlignment="1">
      <alignment horizontal="center" vertical="center" wrapText="1"/>
    </xf>
    <xf numFmtId="0" fontId="4" fillId="30" borderId="28" xfId="45" applyFont="1" applyFill="1" applyBorder="1" applyAlignment="1">
      <alignment horizontal="center" vertical="center" wrapText="1"/>
    </xf>
    <xf numFmtId="0" fontId="4" fillId="31" borderId="28" xfId="56" applyFont="1" applyFill="1" applyBorder="1" applyAlignment="1">
      <alignment horizontal="center" vertical="center" wrapText="1"/>
    </xf>
    <xf numFmtId="0" fontId="4" fillId="31" borderId="29" xfId="56" applyFont="1" applyFill="1" applyBorder="1" applyAlignment="1">
      <alignment horizontal="center" vertical="center" wrapText="1"/>
    </xf>
    <xf numFmtId="0" fontId="9" fillId="0" borderId="35" xfId="55" applyNumberFormat="1" applyFont="1" applyFill="1" applyBorder="1" applyAlignment="1">
      <alignment horizontal="center" vertical="center" wrapText="1"/>
    </xf>
    <xf numFmtId="0" fontId="9" fillId="0" borderId="33" xfId="55" applyNumberFormat="1" applyFont="1" applyFill="1" applyBorder="1" applyAlignment="1">
      <alignment horizontal="center" vertical="center" wrapText="1"/>
    </xf>
    <xf numFmtId="43" fontId="34" fillId="0" borderId="34" xfId="57" applyFont="1" applyFill="1" applyBorder="1" applyAlignment="1">
      <alignment horizontal="center" vertical="center"/>
    </xf>
    <xf numFmtId="0" fontId="2" fillId="0" borderId="0" xfId="38" applyBorder="1"/>
    <xf numFmtId="0" fontId="9" fillId="0" borderId="39" xfId="55" applyNumberFormat="1" applyFont="1" applyFill="1" applyBorder="1" applyAlignment="1">
      <alignment horizontal="center" vertical="center" wrapText="1"/>
    </xf>
    <xf numFmtId="0" fontId="9" fillId="0" borderId="4" xfId="55" applyNumberFormat="1" applyFont="1" applyFill="1" applyBorder="1" applyAlignment="1">
      <alignment horizontal="center" vertical="center" wrapText="1"/>
    </xf>
    <xf numFmtId="43" fontId="34" fillId="0" borderId="15" xfId="57" applyFont="1" applyFill="1" applyBorder="1" applyAlignment="1">
      <alignment horizontal="center" vertical="center"/>
    </xf>
    <xf numFmtId="0" fontId="9" fillId="0" borderId="43" xfId="55" applyNumberFormat="1" applyFont="1" applyFill="1" applyBorder="1" applyAlignment="1">
      <alignment horizontal="center" vertical="center" wrapText="1"/>
    </xf>
    <xf numFmtId="0" fontId="9" fillId="0" borderId="17" xfId="55" applyNumberFormat="1" applyFont="1" applyFill="1" applyBorder="1" applyAlignment="1">
      <alignment horizontal="center" vertical="center" wrapText="1"/>
    </xf>
    <xf numFmtId="43" fontId="34" fillId="0" borderId="18" xfId="57" applyFont="1" applyFill="1" applyBorder="1" applyAlignment="1">
      <alignment horizontal="center" vertical="center"/>
    </xf>
    <xf numFmtId="43" fontId="2" fillId="0" borderId="0" xfId="38" applyNumberFormat="1" applyBorder="1"/>
    <xf numFmtId="0" fontId="9" fillId="0" borderId="0" xfId="55" applyNumberFormat="1" applyFont="1" applyFill="1" applyBorder="1" applyAlignment="1">
      <alignment horizontal="center" vertical="center" wrapText="1"/>
    </xf>
    <xf numFmtId="43" fontId="34" fillId="0" borderId="0" xfId="57" applyFont="1" applyFill="1" applyBorder="1" applyAlignment="1">
      <alignment horizontal="center" vertical="center"/>
    </xf>
    <xf numFmtId="43" fontId="35" fillId="0" borderId="0" xfId="57" applyFont="1" applyFill="1" applyBorder="1" applyAlignment="1">
      <alignment horizontal="center" vertical="center"/>
    </xf>
    <xf numFmtId="43" fontId="36" fillId="0" borderId="0" xfId="38" applyNumberFormat="1" applyFont="1" applyBorder="1"/>
    <xf numFmtId="0" fontId="33" fillId="2" borderId="26" xfId="55" applyFont="1" applyFill="1" applyBorder="1" applyAlignment="1">
      <alignment horizontal="center" vertical="center" textRotation="90" wrapText="1"/>
    </xf>
    <xf numFmtId="0" fontId="33" fillId="32" borderId="30" xfId="55" applyFont="1" applyFill="1" applyBorder="1" applyAlignment="1">
      <alignment horizontal="center" vertical="center" wrapText="1"/>
    </xf>
    <xf numFmtId="0" fontId="33" fillId="34" borderId="26" xfId="55" applyFont="1" applyFill="1" applyBorder="1" applyAlignment="1">
      <alignment horizontal="center" vertical="center" textRotation="90" wrapText="1"/>
    </xf>
    <xf numFmtId="0" fontId="33" fillId="34" borderId="36" xfId="55" applyFont="1" applyFill="1" applyBorder="1" applyAlignment="1">
      <alignment horizontal="center" vertical="center" textRotation="90" wrapText="1"/>
    </xf>
    <xf numFmtId="0" fontId="33" fillId="34" borderId="40" xfId="55" applyFont="1" applyFill="1" applyBorder="1" applyAlignment="1">
      <alignment horizontal="center" vertical="center" textRotation="90" wrapText="1"/>
    </xf>
    <xf numFmtId="0" fontId="33" fillId="32" borderId="26" xfId="38" applyFont="1" applyFill="1" applyBorder="1" applyAlignment="1">
      <alignment horizontal="center" vertical="center" wrapText="1"/>
    </xf>
    <xf numFmtId="0" fontId="9" fillId="32" borderId="44" xfId="55" applyFont="1" applyFill="1" applyBorder="1" applyAlignment="1">
      <alignment horizontal="center" vertical="center" wrapText="1"/>
    </xf>
    <xf numFmtId="0" fontId="9" fillId="32" borderId="28" xfId="55" applyNumberFormat="1" applyFont="1" applyFill="1" applyBorder="1" applyAlignment="1">
      <alignment horizontal="center" vertical="center" wrapText="1"/>
    </xf>
    <xf numFmtId="0" fontId="32" fillId="33" borderId="29" xfId="55" applyFont="1" applyFill="1" applyBorder="1" applyAlignment="1">
      <alignment horizontal="center" vertical="center" wrapText="1"/>
    </xf>
    <xf numFmtId="0" fontId="9" fillId="0" borderId="27" xfId="55" applyNumberFormat="1" applyFont="1" applyFill="1" applyBorder="1" applyAlignment="1">
      <alignment horizontal="center" vertical="center" wrapText="1"/>
    </xf>
    <xf numFmtId="0" fontId="9" fillId="0" borderId="28" xfId="55" applyNumberFormat="1" applyFont="1" applyFill="1" applyBorder="1" applyAlignment="1">
      <alignment horizontal="center" vertical="center" wrapText="1"/>
    </xf>
    <xf numFmtId="43" fontId="34" fillId="0" borderId="29" xfId="57" applyFont="1" applyFill="1" applyBorder="1" applyAlignment="1">
      <alignment horizontal="center" vertical="center"/>
    </xf>
    <xf numFmtId="0" fontId="33" fillId="35" borderId="30" xfId="55" applyFont="1" applyFill="1" applyBorder="1" applyAlignment="1">
      <alignment horizontal="center" vertical="center" wrapText="1"/>
    </xf>
    <xf numFmtId="0" fontId="33" fillId="35" borderId="37" xfId="55" applyFont="1" applyFill="1" applyBorder="1" applyAlignment="1">
      <alignment horizontal="center" vertical="center" wrapText="1"/>
    </xf>
    <xf numFmtId="0" fontId="33" fillId="35" borderId="41" xfId="55" applyFont="1" applyFill="1" applyBorder="1" applyAlignment="1">
      <alignment horizontal="center" vertical="center" wrapText="1"/>
    </xf>
    <xf numFmtId="0" fontId="9" fillId="35" borderId="4" xfId="55" applyFont="1" applyFill="1" applyBorder="1" applyAlignment="1">
      <alignment horizontal="center" vertical="center" wrapText="1"/>
    </xf>
    <xf numFmtId="0" fontId="9" fillId="35" borderId="33" xfId="55" applyFont="1" applyFill="1" applyBorder="1" applyAlignment="1">
      <alignment horizontal="center" vertical="center" wrapText="1"/>
    </xf>
    <xf numFmtId="0" fontId="9" fillId="35" borderId="17" xfId="55" applyFont="1" applyFill="1" applyBorder="1" applyAlignment="1">
      <alignment horizontal="center" vertical="center" wrapText="1"/>
    </xf>
    <xf numFmtId="0" fontId="33" fillId="35" borderId="31" xfId="38" applyFont="1" applyFill="1" applyBorder="1" applyAlignment="1">
      <alignment horizontal="center" vertical="center" wrapText="1"/>
    </xf>
    <xf numFmtId="0" fontId="33" fillId="35" borderId="38" xfId="38" applyFont="1" applyFill="1" applyBorder="1" applyAlignment="1">
      <alignment horizontal="center" vertical="center" wrapText="1"/>
    </xf>
    <xf numFmtId="0" fontId="33" fillId="35" borderId="42" xfId="38" applyFont="1" applyFill="1" applyBorder="1" applyAlignment="1">
      <alignment horizontal="center" vertical="center" wrapText="1"/>
    </xf>
    <xf numFmtId="0" fontId="9" fillId="35" borderId="32" xfId="55" applyFont="1" applyFill="1" applyBorder="1" applyAlignment="1">
      <alignment horizontal="center" vertical="center" wrapText="1"/>
    </xf>
    <xf numFmtId="0" fontId="32" fillId="35" borderId="34" xfId="55" applyFont="1" applyFill="1" applyBorder="1" applyAlignment="1">
      <alignment horizontal="center" vertical="center" wrapText="1"/>
    </xf>
    <xf numFmtId="0" fontId="9" fillId="35" borderId="14" xfId="55" applyFont="1" applyFill="1" applyBorder="1" applyAlignment="1">
      <alignment horizontal="center" vertical="center" wrapText="1"/>
    </xf>
    <xf numFmtId="0" fontId="32" fillId="35" borderId="15" xfId="55" applyFont="1" applyFill="1" applyBorder="1" applyAlignment="1">
      <alignment horizontal="center" vertical="center" wrapText="1"/>
    </xf>
    <xf numFmtId="0" fontId="9" fillId="35" borderId="16" xfId="55" applyFont="1" applyFill="1" applyBorder="1" applyAlignment="1">
      <alignment horizontal="center" vertical="center" wrapText="1"/>
    </xf>
    <xf numFmtId="0" fontId="32" fillId="35" borderId="18" xfId="55" applyFont="1" applyFill="1" applyBorder="1" applyAlignment="1">
      <alignment horizontal="center" vertical="center" wrapText="1"/>
    </xf>
  </cellXfs>
  <cellStyles count="58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Comma 2" xfId="57"/>
    <cellStyle name="Ellenőrzőcella" xfId="25"/>
    <cellStyle name="Figyelmeztetés" xfId="26"/>
    <cellStyle name="Hivatkozott cella" xfId="27"/>
    <cellStyle name="Jegyzet" xfId="28"/>
    <cellStyle name="Jelölőszín (1)" xfId="29"/>
    <cellStyle name="Jelölőszín (2)" xfId="30"/>
    <cellStyle name="Jelölőszín (3)" xfId="31"/>
    <cellStyle name="Jelölőszín (4)" xfId="32"/>
    <cellStyle name="Jelölőszín (5)" xfId="33"/>
    <cellStyle name="Jelölőszín (6)" xfId="34"/>
    <cellStyle name="Jó" xfId="35"/>
    <cellStyle name="Kimenet" xfId="36"/>
    <cellStyle name="Magyarázó szöveg" xfId="37"/>
    <cellStyle name="Normal" xfId="0" builtinId="0"/>
    <cellStyle name="Normal 2" xfId="38"/>
    <cellStyle name="Normal 3" xfId="39"/>
    <cellStyle name="Normal 3 2" xfId="40"/>
    <cellStyle name="Normal 3 3" xfId="41"/>
    <cellStyle name="Normal 3 3 2" xfId="42"/>
    <cellStyle name="Normal 3 4" xfId="43"/>
    <cellStyle name="Normal 4" xfId="44"/>
    <cellStyle name="Normal 4 2" xfId="45"/>
    <cellStyle name="Normal 5" xfId="46"/>
    <cellStyle name="Normal 5 2" xfId="47"/>
    <cellStyle name="Normal 6" xfId="48"/>
    <cellStyle name="Normal 7" xfId="49"/>
    <cellStyle name="Normal 8" xfId="50"/>
    <cellStyle name="Normal 9" xfId="56"/>
    <cellStyle name="Normal_Sheet1" xfId="55"/>
    <cellStyle name="Összesen" xfId="51"/>
    <cellStyle name="Rossz" xfId="52"/>
    <cellStyle name="Semleges" xfId="53"/>
    <cellStyle name="Számítás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"/>
  <sheetViews>
    <sheetView tabSelected="1" workbookViewId="0">
      <pane ySplit="3" topLeftCell="A4" activePane="bottomLeft" state="frozen"/>
      <selection pane="bottomLeft" activeCell="A3" sqref="A3:D3"/>
    </sheetView>
  </sheetViews>
  <sheetFormatPr defaultRowHeight="12.75" x14ac:dyDescent="0.2"/>
  <cols>
    <col min="1" max="120" width="20.7109375" customWidth="1"/>
  </cols>
  <sheetData>
    <row r="1" spans="1:28" x14ac:dyDescent="0.2">
      <c r="A1" s="37" t="s">
        <v>0</v>
      </c>
      <c r="B1" s="37"/>
      <c r="C1" s="37"/>
      <c r="D1" s="37"/>
      <c r="E1" s="37" t="s">
        <v>1</v>
      </c>
      <c r="F1" s="37"/>
      <c r="G1" s="37"/>
      <c r="H1" s="37"/>
      <c r="I1" s="37" t="s">
        <v>2</v>
      </c>
      <c r="J1" s="37"/>
      <c r="K1" s="37"/>
      <c r="L1" s="37"/>
      <c r="M1" s="37" t="s">
        <v>3</v>
      </c>
      <c r="N1" s="37"/>
      <c r="O1" s="37"/>
      <c r="P1" s="37"/>
      <c r="Q1" s="37" t="s">
        <v>4</v>
      </c>
      <c r="R1" s="37"/>
      <c r="S1" s="37"/>
      <c r="T1" s="37"/>
      <c r="U1" s="37" t="s">
        <v>5</v>
      </c>
      <c r="V1" s="37"/>
      <c r="W1" s="37"/>
      <c r="X1" s="37"/>
      <c r="Y1" s="37" t="s">
        <v>6</v>
      </c>
      <c r="Z1" s="37"/>
      <c r="AA1" s="37"/>
      <c r="AB1" s="37"/>
    </row>
    <row r="2" spans="1:28" ht="13.5" thickBot="1" x14ac:dyDescent="0.25">
      <c r="A2" s="38">
        <v>7</v>
      </c>
      <c r="B2" s="38"/>
      <c r="C2" s="38"/>
      <c r="D2" s="38"/>
      <c r="E2" s="38">
        <v>5</v>
      </c>
      <c r="F2" s="38"/>
      <c r="G2" s="38"/>
      <c r="H2" s="38"/>
      <c r="I2" s="38">
        <v>2</v>
      </c>
      <c r="J2" s="38"/>
      <c r="K2" s="38"/>
      <c r="L2" s="38"/>
      <c r="M2" s="38">
        <v>1</v>
      </c>
      <c r="N2" s="38"/>
      <c r="O2" s="38"/>
      <c r="P2" s="38"/>
      <c r="Q2" s="38">
        <v>6</v>
      </c>
      <c r="R2" s="38"/>
      <c r="S2" s="38"/>
      <c r="T2" s="38"/>
      <c r="U2" s="38">
        <v>8</v>
      </c>
      <c r="V2" s="38"/>
      <c r="W2" s="38"/>
      <c r="X2" s="38"/>
      <c r="Y2" s="38">
        <v>2</v>
      </c>
      <c r="Z2" s="38"/>
      <c r="AA2" s="38"/>
      <c r="AB2" s="38"/>
    </row>
    <row r="3" spans="1:28" ht="35.1" customHeight="1" thickBot="1" x14ac:dyDescent="0.25">
      <c r="A3" s="34" t="s">
        <v>7</v>
      </c>
      <c r="B3" s="26"/>
      <c r="C3" s="26"/>
      <c r="D3" s="27"/>
      <c r="E3" s="34" t="s">
        <v>8</v>
      </c>
      <c r="F3" s="26"/>
      <c r="G3" s="26"/>
      <c r="H3" s="27"/>
      <c r="I3" s="34" t="s">
        <v>9</v>
      </c>
      <c r="J3" s="26"/>
      <c r="K3" s="26"/>
      <c r="L3" s="27"/>
      <c r="M3" s="34" t="s">
        <v>10</v>
      </c>
      <c r="N3" s="26"/>
      <c r="O3" s="26"/>
      <c r="P3" s="27"/>
      <c r="Q3" s="34" t="s">
        <v>11</v>
      </c>
      <c r="R3" s="26"/>
      <c r="S3" s="26"/>
      <c r="T3" s="27"/>
      <c r="U3" s="34" t="s">
        <v>12</v>
      </c>
      <c r="V3" s="26"/>
      <c r="W3" s="26"/>
      <c r="X3" s="27"/>
      <c r="Y3" s="34" t="s">
        <v>13</v>
      </c>
      <c r="Z3" s="26"/>
      <c r="AA3" s="26"/>
      <c r="AB3" s="27"/>
    </row>
    <row r="4" spans="1:28" x14ac:dyDescent="0.2">
      <c r="A4" s="35" t="s">
        <v>14</v>
      </c>
      <c r="B4" s="36"/>
      <c r="C4" s="11" t="s">
        <v>15</v>
      </c>
      <c r="D4" s="12" t="s">
        <v>16</v>
      </c>
      <c r="E4" s="35" t="s">
        <v>14</v>
      </c>
      <c r="F4" s="36"/>
      <c r="G4" s="11" t="s">
        <v>15</v>
      </c>
      <c r="H4" s="12" t="s">
        <v>16</v>
      </c>
      <c r="I4" s="35" t="s">
        <v>14</v>
      </c>
      <c r="J4" s="36"/>
      <c r="K4" s="11" t="s">
        <v>15</v>
      </c>
      <c r="L4" s="12" t="s">
        <v>16</v>
      </c>
      <c r="M4" s="35" t="s">
        <v>14</v>
      </c>
      <c r="N4" s="36"/>
      <c r="O4" s="11" t="s">
        <v>15</v>
      </c>
      <c r="P4" s="12" t="s">
        <v>16</v>
      </c>
      <c r="Q4" s="35" t="s">
        <v>14</v>
      </c>
      <c r="R4" s="36"/>
      <c r="S4" s="11" t="s">
        <v>15</v>
      </c>
      <c r="T4" s="12" t="s">
        <v>16</v>
      </c>
      <c r="U4" s="35" t="s">
        <v>14</v>
      </c>
      <c r="V4" s="36"/>
      <c r="W4" s="11" t="s">
        <v>15</v>
      </c>
      <c r="X4" s="12" t="s">
        <v>16</v>
      </c>
      <c r="Y4" s="35" t="s">
        <v>14</v>
      </c>
      <c r="Z4" s="36"/>
      <c r="AA4" s="11" t="s">
        <v>15</v>
      </c>
      <c r="AB4" s="12" t="s">
        <v>16</v>
      </c>
    </row>
    <row r="5" spans="1:28" ht="13.5" thickBot="1" x14ac:dyDescent="0.25">
      <c r="A5" s="13" t="s">
        <v>17</v>
      </c>
      <c r="B5" s="14" t="s">
        <v>18</v>
      </c>
      <c r="C5" s="15" t="s">
        <v>19</v>
      </c>
      <c r="D5" s="16" t="s">
        <v>20</v>
      </c>
      <c r="E5" s="13" t="s">
        <v>17</v>
      </c>
      <c r="F5" s="14" t="s">
        <v>18</v>
      </c>
      <c r="G5" s="15" t="s">
        <v>19</v>
      </c>
      <c r="H5" s="16" t="s">
        <v>20</v>
      </c>
      <c r="I5" s="13" t="s">
        <v>17</v>
      </c>
      <c r="J5" s="14" t="s">
        <v>18</v>
      </c>
      <c r="K5" s="15" t="s">
        <v>19</v>
      </c>
      <c r="L5" s="16" t="s">
        <v>20</v>
      </c>
      <c r="M5" s="13" t="s">
        <v>17</v>
      </c>
      <c r="N5" s="14" t="s">
        <v>18</v>
      </c>
      <c r="O5" s="15" t="s">
        <v>19</v>
      </c>
      <c r="P5" s="16" t="s">
        <v>20</v>
      </c>
      <c r="Q5" s="13" t="s">
        <v>17</v>
      </c>
      <c r="R5" s="14" t="s">
        <v>18</v>
      </c>
      <c r="S5" s="15" t="s">
        <v>19</v>
      </c>
      <c r="T5" s="16" t="s">
        <v>20</v>
      </c>
      <c r="U5" s="13" t="s">
        <v>17</v>
      </c>
      <c r="V5" s="14" t="s">
        <v>18</v>
      </c>
      <c r="W5" s="15" t="s">
        <v>19</v>
      </c>
      <c r="X5" s="16" t="s">
        <v>20</v>
      </c>
      <c r="Y5" s="13" t="s">
        <v>17</v>
      </c>
      <c r="Z5" s="14" t="s">
        <v>18</v>
      </c>
      <c r="AA5" s="15" t="s">
        <v>19</v>
      </c>
      <c r="AB5" s="16" t="s">
        <v>20</v>
      </c>
    </row>
    <row r="6" spans="1:28" ht="13.5" thickBot="1" x14ac:dyDescent="0.25">
      <c r="A6" s="19" t="s">
        <v>21</v>
      </c>
      <c r="B6" s="20" t="s">
        <v>22</v>
      </c>
      <c r="C6" s="26" t="s">
        <v>23</v>
      </c>
      <c r="D6" s="27"/>
      <c r="E6" s="19" t="s">
        <v>21</v>
      </c>
      <c r="F6" s="20" t="s">
        <v>22</v>
      </c>
      <c r="G6" s="26" t="s">
        <v>23</v>
      </c>
      <c r="H6" s="27"/>
      <c r="I6" s="19" t="s">
        <v>21</v>
      </c>
      <c r="J6" s="20" t="s">
        <v>22</v>
      </c>
      <c r="K6" s="26" t="s">
        <v>23</v>
      </c>
      <c r="L6" s="27"/>
      <c r="M6" s="19" t="s">
        <v>21</v>
      </c>
      <c r="N6" s="20" t="s">
        <v>22</v>
      </c>
      <c r="O6" s="26" t="s">
        <v>23</v>
      </c>
      <c r="P6" s="27"/>
      <c r="Q6" s="19" t="s">
        <v>21</v>
      </c>
      <c r="R6" s="20" t="s">
        <v>22</v>
      </c>
      <c r="S6" s="26" t="s">
        <v>23</v>
      </c>
      <c r="T6" s="27"/>
      <c r="U6" s="19" t="s">
        <v>21</v>
      </c>
      <c r="V6" s="20" t="s">
        <v>22</v>
      </c>
      <c r="W6" s="26" t="s">
        <v>23</v>
      </c>
      <c r="X6" s="27"/>
      <c r="Y6" s="19" t="s">
        <v>21</v>
      </c>
      <c r="Z6" s="20" t="s">
        <v>22</v>
      </c>
      <c r="AA6" s="26" t="s">
        <v>23</v>
      </c>
      <c r="AB6" s="27"/>
    </row>
    <row r="7" spans="1:28" ht="25.5" x14ac:dyDescent="0.2">
      <c r="A7" s="17" t="s">
        <v>24</v>
      </c>
      <c r="B7" s="18" t="s">
        <v>25</v>
      </c>
      <c r="C7" s="18">
        <v>44</v>
      </c>
      <c r="D7" s="32"/>
      <c r="E7" s="17" t="s">
        <v>24</v>
      </c>
      <c r="F7" s="18" t="s">
        <v>25</v>
      </c>
      <c r="G7" s="18">
        <v>44</v>
      </c>
      <c r="H7" s="32"/>
      <c r="I7" s="17" t="s">
        <v>24</v>
      </c>
      <c r="J7" s="18" t="s">
        <v>25</v>
      </c>
      <c r="K7" s="18">
        <v>44</v>
      </c>
      <c r="L7" s="32"/>
      <c r="M7" s="17" t="s">
        <v>24</v>
      </c>
      <c r="N7" s="18" t="s">
        <v>25</v>
      </c>
      <c r="O7" s="18">
        <v>44</v>
      </c>
      <c r="P7" s="32"/>
      <c r="Q7" s="17" t="s">
        <v>24</v>
      </c>
      <c r="R7" s="18" t="s">
        <v>25</v>
      </c>
      <c r="S7" s="18">
        <v>44</v>
      </c>
      <c r="T7" s="32"/>
      <c r="U7" s="17" t="s">
        <v>24</v>
      </c>
      <c r="V7" s="18" t="s">
        <v>25</v>
      </c>
      <c r="W7" s="18">
        <v>44</v>
      </c>
      <c r="X7" s="32"/>
      <c r="Y7" s="17" t="s">
        <v>24</v>
      </c>
      <c r="Z7" s="18" t="s">
        <v>25</v>
      </c>
      <c r="AA7" s="18">
        <v>44</v>
      </c>
      <c r="AB7" s="32"/>
    </row>
    <row r="8" spans="1:28" x14ac:dyDescent="0.2">
      <c r="A8" s="5" t="s">
        <v>26</v>
      </c>
      <c r="B8" s="3" t="s">
        <v>27</v>
      </c>
      <c r="C8" s="3">
        <v>40</v>
      </c>
      <c r="D8" s="33"/>
      <c r="E8" s="5" t="s">
        <v>26</v>
      </c>
      <c r="F8" s="3" t="s">
        <v>27</v>
      </c>
      <c r="G8" s="3">
        <v>40</v>
      </c>
      <c r="H8" s="33"/>
      <c r="I8" s="5" t="s">
        <v>26</v>
      </c>
      <c r="J8" s="3" t="s">
        <v>27</v>
      </c>
      <c r="K8" s="3">
        <v>40</v>
      </c>
      <c r="L8" s="33"/>
      <c r="M8" s="5" t="s">
        <v>26</v>
      </c>
      <c r="N8" s="3" t="s">
        <v>27</v>
      </c>
      <c r="O8" s="3">
        <v>40</v>
      </c>
      <c r="P8" s="33"/>
      <c r="Q8" s="5" t="s">
        <v>26</v>
      </c>
      <c r="R8" s="3" t="s">
        <v>27</v>
      </c>
      <c r="S8" s="3">
        <v>40</v>
      </c>
      <c r="T8" s="33"/>
      <c r="U8" s="5" t="s">
        <v>26</v>
      </c>
      <c r="V8" s="3" t="s">
        <v>27</v>
      </c>
      <c r="W8" s="3">
        <v>40</v>
      </c>
      <c r="X8" s="33"/>
      <c r="Y8" s="5" t="s">
        <v>26</v>
      </c>
      <c r="Z8" s="3" t="s">
        <v>27</v>
      </c>
      <c r="AA8" s="3">
        <v>40</v>
      </c>
      <c r="AB8" s="33"/>
    </row>
    <row r="9" spans="1:28" ht="38.25" x14ac:dyDescent="0.2">
      <c r="A9" s="5" t="s">
        <v>28</v>
      </c>
      <c r="B9" s="3" t="s">
        <v>29</v>
      </c>
      <c r="C9" s="3">
        <v>30</v>
      </c>
      <c r="D9" s="33"/>
      <c r="E9" s="5" t="s">
        <v>28</v>
      </c>
      <c r="F9" s="3" t="s">
        <v>29</v>
      </c>
      <c r="G9" s="3">
        <v>30</v>
      </c>
      <c r="H9" s="33"/>
      <c r="I9" s="5" t="s">
        <v>28</v>
      </c>
      <c r="J9" s="3" t="s">
        <v>29</v>
      </c>
      <c r="K9" s="3">
        <v>30</v>
      </c>
      <c r="L9" s="33"/>
      <c r="M9" s="5" t="s">
        <v>28</v>
      </c>
      <c r="N9" s="3" t="s">
        <v>29</v>
      </c>
      <c r="O9" s="3">
        <v>30</v>
      </c>
      <c r="P9" s="33"/>
      <c r="Q9" s="5" t="s">
        <v>28</v>
      </c>
      <c r="R9" s="3" t="s">
        <v>29</v>
      </c>
      <c r="S9" s="3">
        <v>30</v>
      </c>
      <c r="T9" s="33"/>
      <c r="U9" s="5" t="s">
        <v>28</v>
      </c>
      <c r="V9" s="3" t="s">
        <v>29</v>
      </c>
      <c r="W9" s="3">
        <v>30</v>
      </c>
      <c r="X9" s="33"/>
      <c r="Y9" s="5" t="s">
        <v>28</v>
      </c>
      <c r="Z9" s="3" t="s">
        <v>29</v>
      </c>
      <c r="AA9" s="3">
        <v>30</v>
      </c>
      <c r="AB9" s="33"/>
    </row>
    <row r="10" spans="1:28" x14ac:dyDescent="0.2">
      <c r="A10" s="5" t="s">
        <v>30</v>
      </c>
      <c r="B10" s="3" t="s">
        <v>31</v>
      </c>
      <c r="C10" s="3">
        <v>60</v>
      </c>
      <c r="D10" s="33"/>
      <c r="E10" s="5" t="s">
        <v>30</v>
      </c>
      <c r="F10" s="3" t="s">
        <v>31</v>
      </c>
      <c r="G10" s="3">
        <v>60</v>
      </c>
      <c r="H10" s="33"/>
      <c r="I10" s="5" t="s">
        <v>30</v>
      </c>
      <c r="J10" s="3" t="s">
        <v>31</v>
      </c>
      <c r="K10" s="3">
        <v>60</v>
      </c>
      <c r="L10" s="33"/>
      <c r="M10" s="5" t="s">
        <v>30</v>
      </c>
      <c r="N10" s="3" t="s">
        <v>31</v>
      </c>
      <c r="O10" s="3">
        <v>60</v>
      </c>
      <c r="P10" s="33"/>
      <c r="Q10" s="5" t="s">
        <v>30</v>
      </c>
      <c r="R10" s="3" t="s">
        <v>31</v>
      </c>
      <c r="S10" s="3">
        <v>60</v>
      </c>
      <c r="T10" s="33"/>
      <c r="U10" s="5" t="s">
        <v>30</v>
      </c>
      <c r="V10" s="3" t="s">
        <v>31</v>
      </c>
      <c r="W10" s="3">
        <v>60</v>
      </c>
      <c r="X10" s="33"/>
      <c r="Y10" s="5" t="s">
        <v>30</v>
      </c>
      <c r="Z10" s="3" t="s">
        <v>31</v>
      </c>
      <c r="AA10" s="3">
        <v>60</v>
      </c>
      <c r="AB10" s="33"/>
    </row>
    <row r="11" spans="1:28" ht="38.25" x14ac:dyDescent="0.2">
      <c r="A11" s="5" t="s">
        <v>32</v>
      </c>
      <c r="B11" s="3" t="s">
        <v>33</v>
      </c>
      <c r="C11" s="3">
        <v>20</v>
      </c>
      <c r="D11" s="33"/>
      <c r="E11" s="5" t="s">
        <v>32</v>
      </c>
      <c r="F11" s="3" t="s">
        <v>33</v>
      </c>
      <c r="G11" s="3">
        <v>20</v>
      </c>
      <c r="H11" s="33"/>
      <c r="I11" s="5" t="s">
        <v>32</v>
      </c>
      <c r="J11" s="3" t="s">
        <v>33</v>
      </c>
      <c r="K11" s="3">
        <v>20</v>
      </c>
      <c r="L11" s="33"/>
      <c r="M11" s="5" t="s">
        <v>32</v>
      </c>
      <c r="N11" s="3" t="s">
        <v>33</v>
      </c>
      <c r="O11" s="3">
        <v>20</v>
      </c>
      <c r="P11" s="33"/>
      <c r="Q11" s="5" t="s">
        <v>32</v>
      </c>
      <c r="R11" s="3" t="s">
        <v>33</v>
      </c>
      <c r="S11" s="3">
        <v>20</v>
      </c>
      <c r="T11" s="33"/>
      <c r="U11" s="5" t="s">
        <v>32</v>
      </c>
      <c r="V11" s="3" t="s">
        <v>33</v>
      </c>
      <c r="W11" s="3">
        <v>20</v>
      </c>
      <c r="X11" s="33"/>
      <c r="Y11" s="5" t="s">
        <v>32</v>
      </c>
      <c r="Z11" s="3" t="s">
        <v>33</v>
      </c>
      <c r="AA11" s="3">
        <v>20</v>
      </c>
      <c r="AB11" s="33"/>
    </row>
    <row r="12" spans="1:28" ht="76.5" x14ac:dyDescent="0.2">
      <c r="A12" s="5" t="s">
        <v>34</v>
      </c>
      <c r="B12" s="3" t="s">
        <v>35</v>
      </c>
      <c r="C12" s="3">
        <v>35</v>
      </c>
      <c r="D12" s="33"/>
      <c r="E12" s="5" t="s">
        <v>34</v>
      </c>
      <c r="F12" s="3" t="s">
        <v>35</v>
      </c>
      <c r="G12" s="3">
        <v>35</v>
      </c>
      <c r="H12" s="33"/>
      <c r="I12" s="5" t="s">
        <v>34</v>
      </c>
      <c r="J12" s="3" t="s">
        <v>35</v>
      </c>
      <c r="K12" s="3">
        <v>35</v>
      </c>
      <c r="L12" s="33"/>
      <c r="M12" s="5" t="s">
        <v>34</v>
      </c>
      <c r="N12" s="3" t="s">
        <v>35</v>
      </c>
      <c r="O12" s="3">
        <v>35</v>
      </c>
      <c r="P12" s="33"/>
      <c r="Q12" s="5" t="s">
        <v>34</v>
      </c>
      <c r="R12" s="3" t="s">
        <v>35</v>
      </c>
      <c r="S12" s="3">
        <v>35</v>
      </c>
      <c r="T12" s="33"/>
      <c r="U12" s="5" t="s">
        <v>34</v>
      </c>
      <c r="V12" s="3" t="s">
        <v>35</v>
      </c>
      <c r="W12" s="3">
        <v>35</v>
      </c>
      <c r="X12" s="33"/>
      <c r="Y12" s="5" t="s">
        <v>34</v>
      </c>
      <c r="Z12" s="3" t="s">
        <v>35</v>
      </c>
      <c r="AA12" s="3">
        <v>35</v>
      </c>
      <c r="AB12" s="33"/>
    </row>
    <row r="13" spans="1:28" ht="38.25" x14ac:dyDescent="0.2">
      <c r="A13" s="5" t="s">
        <v>36</v>
      </c>
      <c r="B13" s="3" t="s">
        <v>37</v>
      </c>
      <c r="C13" s="3">
        <v>40</v>
      </c>
      <c r="D13" s="33"/>
      <c r="E13" s="5" t="s">
        <v>36</v>
      </c>
      <c r="F13" s="3" t="s">
        <v>37</v>
      </c>
      <c r="G13" s="3">
        <v>40</v>
      </c>
      <c r="H13" s="33"/>
      <c r="I13" s="5" t="s">
        <v>36</v>
      </c>
      <c r="J13" s="3" t="s">
        <v>37</v>
      </c>
      <c r="K13" s="3">
        <v>40</v>
      </c>
      <c r="L13" s="33"/>
      <c r="M13" s="5" t="s">
        <v>36</v>
      </c>
      <c r="N13" s="3" t="s">
        <v>37</v>
      </c>
      <c r="O13" s="3">
        <v>40</v>
      </c>
      <c r="P13" s="33"/>
      <c r="Q13" s="5" t="s">
        <v>36</v>
      </c>
      <c r="R13" s="3" t="s">
        <v>37</v>
      </c>
      <c r="S13" s="3">
        <v>40</v>
      </c>
      <c r="T13" s="33"/>
      <c r="U13" s="5" t="s">
        <v>36</v>
      </c>
      <c r="V13" s="3" t="s">
        <v>37</v>
      </c>
      <c r="W13" s="3">
        <v>40</v>
      </c>
      <c r="X13" s="33"/>
      <c r="Y13" s="5" t="s">
        <v>36</v>
      </c>
      <c r="Z13" s="3" t="s">
        <v>37</v>
      </c>
      <c r="AA13" s="3">
        <v>40</v>
      </c>
      <c r="AB13" s="33"/>
    </row>
    <row r="14" spans="1:28" ht="25.5" x14ac:dyDescent="0.2">
      <c r="A14" s="5" t="s">
        <v>38</v>
      </c>
      <c r="B14" s="3" t="s">
        <v>39</v>
      </c>
      <c r="C14" s="3">
        <v>5</v>
      </c>
      <c r="D14" s="33"/>
      <c r="E14" s="5" t="s">
        <v>38</v>
      </c>
      <c r="F14" s="3" t="s">
        <v>39</v>
      </c>
      <c r="G14" s="3">
        <v>5</v>
      </c>
      <c r="H14" s="33"/>
      <c r="I14" s="5" t="s">
        <v>38</v>
      </c>
      <c r="J14" s="3" t="s">
        <v>39</v>
      </c>
      <c r="K14" s="3">
        <v>5</v>
      </c>
      <c r="L14" s="33"/>
      <c r="M14" s="5" t="s">
        <v>38</v>
      </c>
      <c r="N14" s="3" t="s">
        <v>39</v>
      </c>
      <c r="O14" s="3">
        <v>5</v>
      </c>
      <c r="P14" s="33"/>
      <c r="Q14" s="5" t="s">
        <v>38</v>
      </c>
      <c r="R14" s="3" t="s">
        <v>39</v>
      </c>
      <c r="S14" s="3">
        <v>5</v>
      </c>
      <c r="T14" s="33"/>
      <c r="U14" s="5" t="s">
        <v>38</v>
      </c>
      <c r="V14" s="3" t="s">
        <v>39</v>
      </c>
      <c r="W14" s="3">
        <v>5</v>
      </c>
      <c r="X14" s="33"/>
      <c r="Y14" s="5" t="s">
        <v>38</v>
      </c>
      <c r="Z14" s="3" t="s">
        <v>39</v>
      </c>
      <c r="AA14" s="3">
        <v>5</v>
      </c>
      <c r="AB14" s="33"/>
    </row>
    <row r="15" spans="1:28" ht="13.5" thickBot="1" x14ac:dyDescent="0.25">
      <c r="A15" s="30" t="s">
        <v>40</v>
      </c>
      <c r="B15" s="31"/>
      <c r="C15" s="21">
        <f>SUM(C7:C14)</f>
        <v>274</v>
      </c>
      <c r="D15" s="22">
        <v>0</v>
      </c>
      <c r="E15" s="30" t="s">
        <v>40</v>
      </c>
      <c r="F15" s="31"/>
      <c r="G15" s="21">
        <f>SUM(G7:G14)</f>
        <v>274</v>
      </c>
      <c r="H15" s="22">
        <v>0</v>
      </c>
      <c r="I15" s="30" t="s">
        <v>40</v>
      </c>
      <c r="J15" s="31"/>
      <c r="K15" s="21">
        <f>SUM(K7:K14)</f>
        <v>274</v>
      </c>
      <c r="L15" s="22">
        <v>0</v>
      </c>
      <c r="M15" s="30" t="s">
        <v>40</v>
      </c>
      <c r="N15" s="31"/>
      <c r="O15" s="21">
        <f>SUM(O7:O14)</f>
        <v>274</v>
      </c>
      <c r="P15" s="22">
        <v>0</v>
      </c>
      <c r="Q15" s="30" t="s">
        <v>40</v>
      </c>
      <c r="R15" s="31"/>
      <c r="S15" s="21">
        <f>SUM(S7:S14)</f>
        <v>274</v>
      </c>
      <c r="T15" s="22">
        <v>0</v>
      </c>
      <c r="U15" s="30" t="s">
        <v>40</v>
      </c>
      <c r="V15" s="31"/>
      <c r="W15" s="21">
        <f>SUM(W7:W14)</f>
        <v>274</v>
      </c>
      <c r="X15" s="22">
        <v>0</v>
      </c>
      <c r="Y15" s="30" t="s">
        <v>40</v>
      </c>
      <c r="Z15" s="31"/>
      <c r="AA15" s="21">
        <f>SUM(AA7:AA14)</f>
        <v>274</v>
      </c>
      <c r="AB15" s="22">
        <v>0</v>
      </c>
    </row>
    <row r="16" spans="1:28" ht="13.5" thickBot="1" x14ac:dyDescent="0.25">
      <c r="A16" s="19" t="s">
        <v>21</v>
      </c>
      <c r="B16" s="20" t="s">
        <v>41</v>
      </c>
      <c r="C16" s="26" t="s">
        <v>42</v>
      </c>
      <c r="D16" s="27"/>
      <c r="E16" s="19" t="s">
        <v>21</v>
      </c>
      <c r="F16" s="20" t="s">
        <v>41</v>
      </c>
      <c r="G16" s="26" t="s">
        <v>43</v>
      </c>
      <c r="H16" s="27"/>
      <c r="I16" s="19" t="s">
        <v>21</v>
      </c>
      <c r="J16" s="20" t="s">
        <v>41</v>
      </c>
      <c r="K16" s="26" t="s">
        <v>42</v>
      </c>
      <c r="L16" s="27"/>
      <c r="M16" s="19" t="s">
        <v>21</v>
      </c>
      <c r="N16" s="20" t="s">
        <v>41</v>
      </c>
      <c r="O16" s="26" t="s">
        <v>43</v>
      </c>
      <c r="P16" s="27"/>
      <c r="Q16" s="19" t="s">
        <v>21</v>
      </c>
      <c r="R16" s="20" t="s">
        <v>41</v>
      </c>
      <c r="S16" s="26" t="s">
        <v>42</v>
      </c>
      <c r="T16" s="27"/>
      <c r="U16" s="19" t="s">
        <v>21</v>
      </c>
      <c r="V16" s="20" t="s">
        <v>41</v>
      </c>
      <c r="W16" s="26" t="s">
        <v>43</v>
      </c>
      <c r="X16" s="27"/>
      <c r="Y16" s="19" t="s">
        <v>21</v>
      </c>
      <c r="Z16" s="20" t="s">
        <v>41</v>
      </c>
      <c r="AA16" s="26" t="s">
        <v>42</v>
      </c>
      <c r="AB16" s="27"/>
    </row>
    <row r="17" spans="1:28" ht="25.5" x14ac:dyDescent="0.2">
      <c r="A17" s="17" t="s">
        <v>24</v>
      </c>
      <c r="B17" s="18" t="s">
        <v>25</v>
      </c>
      <c r="C17" s="18">
        <v>39</v>
      </c>
      <c r="D17" s="28"/>
      <c r="E17" s="17" t="s">
        <v>24</v>
      </c>
      <c r="F17" s="18" t="s">
        <v>25</v>
      </c>
      <c r="G17" s="18">
        <v>9</v>
      </c>
      <c r="H17" s="28"/>
      <c r="I17" s="17" t="s">
        <v>24</v>
      </c>
      <c r="J17" s="18" t="s">
        <v>25</v>
      </c>
      <c r="K17" s="18">
        <v>39</v>
      </c>
      <c r="L17" s="28"/>
      <c r="M17" s="17" t="s">
        <v>24</v>
      </c>
      <c r="N17" s="18" t="s">
        <v>25</v>
      </c>
      <c r="O17" s="18">
        <v>14</v>
      </c>
      <c r="P17" s="28"/>
      <c r="Q17" s="17" t="s">
        <v>24</v>
      </c>
      <c r="R17" s="18" t="s">
        <v>25</v>
      </c>
      <c r="S17" s="18">
        <v>49</v>
      </c>
      <c r="T17" s="28"/>
      <c r="U17" s="17" t="s">
        <v>24</v>
      </c>
      <c r="V17" s="18" t="s">
        <v>25</v>
      </c>
      <c r="W17" s="18">
        <v>29</v>
      </c>
      <c r="X17" s="28"/>
      <c r="Y17" s="17" t="s">
        <v>24</v>
      </c>
      <c r="Z17" s="18" t="s">
        <v>25</v>
      </c>
      <c r="AA17" s="18">
        <v>49</v>
      </c>
      <c r="AB17" s="28"/>
    </row>
    <row r="18" spans="1:28" x14ac:dyDescent="0.2">
      <c r="A18" s="5" t="s">
        <v>26</v>
      </c>
      <c r="B18" s="3" t="s">
        <v>27</v>
      </c>
      <c r="C18" s="3">
        <v>35</v>
      </c>
      <c r="D18" s="29"/>
      <c r="E18" s="5" t="s">
        <v>26</v>
      </c>
      <c r="F18" s="3" t="s">
        <v>27</v>
      </c>
      <c r="G18" s="3">
        <v>4</v>
      </c>
      <c r="H18" s="29"/>
      <c r="I18" s="5" t="s">
        <v>26</v>
      </c>
      <c r="J18" s="3" t="s">
        <v>27</v>
      </c>
      <c r="K18" s="3">
        <v>35</v>
      </c>
      <c r="L18" s="29"/>
      <c r="M18" s="8" t="s">
        <v>26</v>
      </c>
      <c r="N18" s="4" t="s">
        <v>27</v>
      </c>
      <c r="O18" s="4">
        <v>0</v>
      </c>
      <c r="P18" s="29"/>
      <c r="Q18" s="5" t="s">
        <v>26</v>
      </c>
      <c r="R18" s="3" t="s">
        <v>27</v>
      </c>
      <c r="S18" s="3">
        <v>35</v>
      </c>
      <c r="T18" s="29"/>
      <c r="U18" s="8" t="s">
        <v>26</v>
      </c>
      <c r="V18" s="4" t="s">
        <v>27</v>
      </c>
      <c r="W18" s="4">
        <v>0</v>
      </c>
      <c r="X18" s="29"/>
      <c r="Y18" s="5" t="s">
        <v>26</v>
      </c>
      <c r="Z18" s="3" t="s">
        <v>27</v>
      </c>
      <c r="AA18" s="3">
        <v>35</v>
      </c>
      <c r="AB18" s="29"/>
    </row>
    <row r="19" spans="1:28" x14ac:dyDescent="0.2">
      <c r="A19" s="5" t="s">
        <v>30</v>
      </c>
      <c r="B19" s="3" t="s">
        <v>31</v>
      </c>
      <c r="C19" s="3">
        <v>45</v>
      </c>
      <c r="D19" s="29"/>
      <c r="E19" s="5" t="s">
        <v>30</v>
      </c>
      <c r="F19" s="3" t="s">
        <v>31</v>
      </c>
      <c r="G19" s="3">
        <v>15</v>
      </c>
      <c r="H19" s="29"/>
      <c r="I19" s="5" t="s">
        <v>30</v>
      </c>
      <c r="J19" s="3" t="s">
        <v>31</v>
      </c>
      <c r="K19" s="3">
        <v>43</v>
      </c>
      <c r="L19" s="29"/>
      <c r="M19" s="5" t="s">
        <v>30</v>
      </c>
      <c r="N19" s="3" t="s">
        <v>31</v>
      </c>
      <c r="O19" s="3">
        <v>15</v>
      </c>
      <c r="P19" s="29"/>
      <c r="Q19" s="5" t="s">
        <v>30</v>
      </c>
      <c r="R19" s="3" t="s">
        <v>31</v>
      </c>
      <c r="S19" s="3">
        <v>33</v>
      </c>
      <c r="T19" s="29"/>
      <c r="U19" s="5" t="s">
        <v>30</v>
      </c>
      <c r="V19" s="3" t="s">
        <v>31</v>
      </c>
      <c r="W19" s="3">
        <v>4</v>
      </c>
      <c r="X19" s="29"/>
      <c r="Y19" s="5" t="s">
        <v>30</v>
      </c>
      <c r="Z19" s="3" t="s">
        <v>31</v>
      </c>
      <c r="AA19" s="3">
        <v>33</v>
      </c>
      <c r="AB19" s="29"/>
    </row>
    <row r="20" spans="1:28" x14ac:dyDescent="0.2">
      <c r="A20" s="5" t="s">
        <v>44</v>
      </c>
      <c r="B20" s="3" t="s">
        <v>45</v>
      </c>
      <c r="C20" s="3">
        <v>10</v>
      </c>
      <c r="D20" s="29"/>
      <c r="E20" s="5" t="s">
        <v>44</v>
      </c>
      <c r="F20" s="3" t="s">
        <v>45</v>
      </c>
      <c r="G20" s="3">
        <v>10</v>
      </c>
      <c r="H20" s="29"/>
      <c r="I20" s="5" t="s">
        <v>44</v>
      </c>
      <c r="J20" s="3" t="s">
        <v>45</v>
      </c>
      <c r="K20" s="3">
        <v>10</v>
      </c>
      <c r="L20" s="29"/>
      <c r="M20" s="5" t="s">
        <v>44</v>
      </c>
      <c r="N20" s="3" t="s">
        <v>45</v>
      </c>
      <c r="O20" s="3">
        <v>10</v>
      </c>
      <c r="P20" s="29"/>
      <c r="Q20" s="5" t="s">
        <v>44</v>
      </c>
      <c r="R20" s="3" t="s">
        <v>45</v>
      </c>
      <c r="S20" s="3">
        <v>10</v>
      </c>
      <c r="T20" s="29"/>
      <c r="U20" s="5" t="s">
        <v>44</v>
      </c>
      <c r="V20" s="3" t="s">
        <v>45</v>
      </c>
      <c r="W20" s="3">
        <v>10</v>
      </c>
      <c r="X20" s="29"/>
      <c r="Y20" s="5" t="s">
        <v>44</v>
      </c>
      <c r="Z20" s="3" t="s">
        <v>45</v>
      </c>
      <c r="AA20" s="3">
        <v>10</v>
      </c>
      <c r="AB20" s="29"/>
    </row>
    <row r="21" spans="1:28" ht="38.25" x14ac:dyDescent="0.2">
      <c r="A21" s="5" t="s">
        <v>32</v>
      </c>
      <c r="B21" s="3" t="s">
        <v>33</v>
      </c>
      <c r="C21" s="3">
        <v>3</v>
      </c>
      <c r="D21" s="29"/>
      <c r="E21" s="8" t="s">
        <v>32</v>
      </c>
      <c r="F21" s="4" t="s">
        <v>33</v>
      </c>
      <c r="G21" s="4">
        <v>0</v>
      </c>
      <c r="H21" s="29"/>
      <c r="I21" s="8" t="s">
        <v>32</v>
      </c>
      <c r="J21" s="4" t="s">
        <v>33</v>
      </c>
      <c r="K21" s="4">
        <v>0</v>
      </c>
      <c r="L21" s="29"/>
      <c r="M21" s="8" t="s">
        <v>32</v>
      </c>
      <c r="N21" s="4" t="s">
        <v>33</v>
      </c>
      <c r="O21" s="4">
        <v>0</v>
      </c>
      <c r="P21" s="29"/>
      <c r="Q21" s="8" t="s">
        <v>32</v>
      </c>
      <c r="R21" s="4" t="s">
        <v>33</v>
      </c>
      <c r="S21" s="4">
        <v>0</v>
      </c>
      <c r="T21" s="29"/>
      <c r="U21" s="8" t="s">
        <v>32</v>
      </c>
      <c r="V21" s="4" t="s">
        <v>33</v>
      </c>
      <c r="W21" s="4">
        <v>0</v>
      </c>
      <c r="X21" s="29"/>
      <c r="Y21" s="8" t="s">
        <v>32</v>
      </c>
      <c r="Z21" s="4" t="s">
        <v>33</v>
      </c>
      <c r="AA21" s="4">
        <v>0</v>
      </c>
      <c r="AB21" s="29"/>
    </row>
    <row r="22" spans="1:28" ht="25.5" x14ac:dyDescent="0.2">
      <c r="A22" s="5" t="s">
        <v>38</v>
      </c>
      <c r="B22" s="3" t="s">
        <v>39</v>
      </c>
      <c r="C22" s="3">
        <v>5</v>
      </c>
      <c r="D22" s="29"/>
      <c r="E22" s="5" t="s">
        <v>38</v>
      </c>
      <c r="F22" s="3" t="s">
        <v>39</v>
      </c>
      <c r="G22" s="3">
        <v>5</v>
      </c>
      <c r="H22" s="29"/>
      <c r="I22" s="5" t="s">
        <v>38</v>
      </c>
      <c r="J22" s="3" t="s">
        <v>39</v>
      </c>
      <c r="K22" s="3">
        <v>5</v>
      </c>
      <c r="L22" s="29"/>
      <c r="M22" s="9" t="s">
        <v>38</v>
      </c>
      <c r="N22" s="1" t="s">
        <v>39</v>
      </c>
      <c r="O22" s="1">
        <v>5</v>
      </c>
      <c r="P22" s="29"/>
      <c r="Q22" s="5" t="s">
        <v>38</v>
      </c>
      <c r="R22" s="3" t="s">
        <v>39</v>
      </c>
      <c r="S22" s="3">
        <v>5</v>
      </c>
      <c r="T22" s="29"/>
      <c r="U22" s="9" t="s">
        <v>38</v>
      </c>
      <c r="V22" s="1" t="s">
        <v>39</v>
      </c>
      <c r="W22" s="1">
        <v>5</v>
      </c>
      <c r="X22" s="29"/>
      <c r="Y22" s="5" t="s">
        <v>38</v>
      </c>
      <c r="Z22" s="3" t="s">
        <v>39</v>
      </c>
      <c r="AA22" s="3">
        <v>5</v>
      </c>
      <c r="AB22" s="29"/>
    </row>
    <row r="23" spans="1:28" ht="25.5" x14ac:dyDescent="0.2">
      <c r="A23" s="5" t="s">
        <v>46</v>
      </c>
      <c r="B23" s="3" t="s">
        <v>47</v>
      </c>
      <c r="C23" s="3">
        <v>108</v>
      </c>
      <c r="D23" s="29"/>
      <c r="E23" s="9" t="s">
        <v>46</v>
      </c>
      <c r="F23" s="1" t="s">
        <v>47</v>
      </c>
      <c r="G23" s="1">
        <v>107</v>
      </c>
      <c r="H23" s="29"/>
      <c r="I23" s="9" t="s">
        <v>46</v>
      </c>
      <c r="J23" s="1" t="s">
        <v>47</v>
      </c>
      <c r="K23" s="1">
        <v>118</v>
      </c>
      <c r="L23" s="29"/>
      <c r="M23" s="9" t="s">
        <v>46</v>
      </c>
      <c r="N23" s="1" t="s">
        <v>47</v>
      </c>
      <c r="O23" s="1">
        <v>106</v>
      </c>
      <c r="P23" s="29"/>
      <c r="Q23" s="9" t="s">
        <v>46</v>
      </c>
      <c r="R23" s="1" t="s">
        <v>47</v>
      </c>
      <c r="S23" s="1">
        <v>118</v>
      </c>
      <c r="T23" s="29"/>
      <c r="U23" s="9" t="s">
        <v>46</v>
      </c>
      <c r="V23" s="1" t="s">
        <v>47</v>
      </c>
      <c r="W23" s="1">
        <v>102</v>
      </c>
      <c r="X23" s="29"/>
      <c r="Y23" s="9" t="s">
        <v>46</v>
      </c>
      <c r="Z23" s="1" t="s">
        <v>47</v>
      </c>
      <c r="AA23" s="1">
        <v>118</v>
      </c>
      <c r="AB23" s="29"/>
    </row>
    <row r="24" spans="1:28" ht="38.25" x14ac:dyDescent="0.2">
      <c r="A24" s="5" t="s">
        <v>36</v>
      </c>
      <c r="B24" s="3" t="s">
        <v>37</v>
      </c>
      <c r="C24" s="3">
        <v>5</v>
      </c>
      <c r="D24" s="29"/>
      <c r="E24" s="10" t="s">
        <v>36</v>
      </c>
      <c r="F24" s="2" t="s">
        <v>37</v>
      </c>
      <c r="G24" s="2">
        <v>0</v>
      </c>
      <c r="H24" s="29"/>
      <c r="I24" s="10" t="s">
        <v>36</v>
      </c>
      <c r="J24" s="2" t="s">
        <v>37</v>
      </c>
      <c r="K24" s="2">
        <v>0</v>
      </c>
      <c r="L24" s="29"/>
      <c r="M24" s="10" t="s">
        <v>36</v>
      </c>
      <c r="N24" s="2" t="s">
        <v>37</v>
      </c>
      <c r="O24" s="2">
        <v>0</v>
      </c>
      <c r="P24" s="29"/>
      <c r="Q24" s="10" t="s">
        <v>36</v>
      </c>
      <c r="R24" s="2" t="s">
        <v>37</v>
      </c>
      <c r="S24" s="2">
        <v>0</v>
      </c>
      <c r="T24" s="29"/>
      <c r="U24" s="10" t="s">
        <v>36</v>
      </c>
      <c r="V24" s="2" t="s">
        <v>37</v>
      </c>
      <c r="W24" s="2">
        <v>0</v>
      </c>
      <c r="X24" s="29"/>
      <c r="Y24" s="10" t="s">
        <v>36</v>
      </c>
      <c r="Z24" s="2" t="s">
        <v>37</v>
      </c>
      <c r="AA24" s="2">
        <v>0</v>
      </c>
      <c r="AB24" s="29"/>
    </row>
    <row r="25" spans="1:28" ht="13.5" thickBot="1" x14ac:dyDescent="0.25">
      <c r="A25" s="23" t="s">
        <v>40</v>
      </c>
      <c r="B25" s="24"/>
      <c r="C25" s="6">
        <f>SUM(C17:C24)</f>
        <v>250</v>
      </c>
      <c r="D25" s="7">
        <v>0.02</v>
      </c>
      <c r="E25" s="23" t="s">
        <v>40</v>
      </c>
      <c r="F25" s="24"/>
      <c r="G25" s="6">
        <f>SUM(G17:G24)</f>
        <v>150</v>
      </c>
      <c r="H25" s="7">
        <v>0.08</v>
      </c>
      <c r="I25" s="23" t="s">
        <v>40</v>
      </c>
      <c r="J25" s="24"/>
      <c r="K25" s="6">
        <f>SUM(K17:K24)</f>
        <v>250</v>
      </c>
      <c r="L25" s="7">
        <v>0.02</v>
      </c>
      <c r="M25" s="23" t="s">
        <v>40</v>
      </c>
      <c r="N25" s="24"/>
      <c r="O25" s="6">
        <f>SUM(O17:O24)</f>
        <v>150</v>
      </c>
      <c r="P25" s="7">
        <v>0.11</v>
      </c>
      <c r="Q25" s="23" t="s">
        <v>40</v>
      </c>
      <c r="R25" s="24"/>
      <c r="S25" s="6">
        <f>SUM(S17:S24)</f>
        <v>250</v>
      </c>
      <c r="T25" s="7">
        <v>0.02</v>
      </c>
      <c r="U25" s="23" t="s">
        <v>40</v>
      </c>
      <c r="V25" s="24"/>
      <c r="W25" s="6">
        <f>SUM(W17:W24)</f>
        <v>150</v>
      </c>
      <c r="X25" s="7">
        <v>0.13</v>
      </c>
      <c r="Y25" s="23" t="s">
        <v>40</v>
      </c>
      <c r="Z25" s="24"/>
      <c r="AA25" s="6">
        <f>SUM(AA17:AA24)</f>
        <v>250</v>
      </c>
      <c r="AB25" s="7">
        <v>0.02</v>
      </c>
    </row>
    <row r="26" spans="1:28" ht="50.1" customHeight="1" x14ac:dyDescent="0.2">
      <c r="A26" s="25" t="s">
        <v>48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</row>
  </sheetData>
  <mergeCells count="71">
    <mergeCell ref="Y1:AB1"/>
    <mergeCell ref="A2:D2"/>
    <mergeCell ref="E2:H2"/>
    <mergeCell ref="I2:L2"/>
    <mergeCell ref="M2:P2"/>
    <mergeCell ref="Q2:T2"/>
    <mergeCell ref="U2:X2"/>
    <mergeCell ref="Y2:AB2"/>
    <mergeCell ref="A1:D1"/>
    <mergeCell ref="E1:H1"/>
    <mergeCell ref="I1:L1"/>
    <mergeCell ref="M1:P1"/>
    <mergeCell ref="Q1:T1"/>
    <mergeCell ref="U1:X1"/>
    <mergeCell ref="Y3:AB3"/>
    <mergeCell ref="A4:B4"/>
    <mergeCell ref="E4:F4"/>
    <mergeCell ref="I4:J4"/>
    <mergeCell ref="M4:N4"/>
    <mergeCell ref="Q4:R4"/>
    <mergeCell ref="U4:V4"/>
    <mergeCell ref="Y4:Z4"/>
    <mergeCell ref="A3:D3"/>
    <mergeCell ref="E3:H3"/>
    <mergeCell ref="I3:L3"/>
    <mergeCell ref="M3:P3"/>
    <mergeCell ref="Q3:T3"/>
    <mergeCell ref="U3:X3"/>
    <mergeCell ref="AA6:AB6"/>
    <mergeCell ref="D7:D14"/>
    <mergeCell ref="H7:H14"/>
    <mergeCell ref="L7:L14"/>
    <mergeCell ref="P7:P14"/>
    <mergeCell ref="T7:T14"/>
    <mergeCell ref="X7:X14"/>
    <mergeCell ref="AB7:AB14"/>
    <mergeCell ref="C6:D6"/>
    <mergeCell ref="G6:H6"/>
    <mergeCell ref="K6:L6"/>
    <mergeCell ref="O6:P6"/>
    <mergeCell ref="S6:T6"/>
    <mergeCell ref="W6:X6"/>
    <mergeCell ref="A15:B15"/>
    <mergeCell ref="E15:F15"/>
    <mergeCell ref="I15:J15"/>
    <mergeCell ref="M15:N15"/>
    <mergeCell ref="Q15:R15"/>
    <mergeCell ref="Y15:Z15"/>
    <mergeCell ref="C16:D16"/>
    <mergeCell ref="G16:H16"/>
    <mergeCell ref="K16:L16"/>
    <mergeCell ref="O16:P16"/>
    <mergeCell ref="S16:T16"/>
    <mergeCell ref="W16:X16"/>
    <mergeCell ref="U15:V15"/>
    <mergeCell ref="AA16:AB16"/>
    <mergeCell ref="D17:D24"/>
    <mergeCell ref="H17:H24"/>
    <mergeCell ref="L17:L24"/>
    <mergeCell ref="P17:P24"/>
    <mergeCell ref="T17:T24"/>
    <mergeCell ref="X17:X24"/>
    <mergeCell ref="AB17:AB24"/>
    <mergeCell ref="Y25:Z25"/>
    <mergeCell ref="A26:AB26"/>
    <mergeCell ref="A25:B25"/>
    <mergeCell ref="E25:F25"/>
    <mergeCell ref="I25:J25"/>
    <mergeCell ref="M25:N25"/>
    <mergeCell ref="Q25:R25"/>
    <mergeCell ref="U25:V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5"/>
  <sheetViews>
    <sheetView workbookViewId="0">
      <selection activeCell="I12" sqref="I12"/>
    </sheetView>
  </sheetViews>
  <sheetFormatPr defaultRowHeight="12.75" x14ac:dyDescent="0.2"/>
  <cols>
    <col min="1" max="1" width="7.140625" style="41" bestFit="1" customWidth="1"/>
    <col min="2" max="2" width="24" style="41" customWidth="1"/>
    <col min="3" max="3" width="23.5703125" style="41" customWidth="1"/>
    <col min="4" max="8" width="15.7109375" style="41" customWidth="1"/>
    <col min="9" max="9" width="11.140625" style="41" customWidth="1"/>
    <col min="10" max="10" width="9.140625" style="41"/>
    <col min="11" max="11" width="11.5703125" style="41" customWidth="1"/>
    <col min="12" max="12" width="9.140625" style="41"/>
    <col min="13" max="13" width="14.28515625" style="41" bestFit="1" customWidth="1"/>
    <col min="14" max="14" width="9.140625" style="41"/>
    <col min="15" max="15" width="11.7109375" style="41" bestFit="1" customWidth="1"/>
    <col min="16" max="16384" width="9.140625" style="41"/>
  </cols>
  <sheetData>
    <row r="1" spans="1:15" ht="27.75" x14ac:dyDescent="0.2">
      <c r="A1" s="39" t="s">
        <v>65</v>
      </c>
      <c r="B1" s="40"/>
      <c r="C1" s="40"/>
      <c r="D1" s="40"/>
      <c r="E1" s="40"/>
      <c r="F1" s="40"/>
      <c r="G1" s="40"/>
      <c r="H1" s="40"/>
    </row>
    <row r="2" spans="1:15" ht="13.5" thickBot="1" x14ac:dyDescent="0.25">
      <c r="A2" s="42"/>
      <c r="B2" s="43"/>
      <c r="C2" s="43"/>
      <c r="D2" s="43"/>
      <c r="E2" s="43"/>
      <c r="F2" s="43"/>
      <c r="G2" s="43"/>
      <c r="H2" s="43"/>
    </row>
    <row r="3" spans="1:15" ht="51.75" thickBot="1" x14ac:dyDescent="0.25">
      <c r="A3" s="44" t="s">
        <v>49</v>
      </c>
      <c r="B3" s="45"/>
      <c r="C3" s="46" t="s">
        <v>50</v>
      </c>
      <c r="D3" s="47" t="s">
        <v>51</v>
      </c>
      <c r="E3" s="48" t="s">
        <v>52</v>
      </c>
      <c r="F3" s="48" t="s">
        <v>53</v>
      </c>
      <c r="G3" s="48" t="s">
        <v>54</v>
      </c>
      <c r="H3" s="49" t="s">
        <v>55</v>
      </c>
      <c r="I3" s="50" t="s">
        <v>56</v>
      </c>
      <c r="J3" s="51" t="s">
        <v>57</v>
      </c>
      <c r="K3" s="52" t="s">
        <v>58</v>
      </c>
      <c r="L3" s="53" t="s">
        <v>59</v>
      </c>
      <c r="M3" s="54" t="s">
        <v>60</v>
      </c>
    </row>
    <row r="4" spans="1:15" ht="55.5" customHeight="1" thickBot="1" x14ac:dyDescent="0.25">
      <c r="A4" s="70" t="s">
        <v>61</v>
      </c>
      <c r="B4" s="71" t="s">
        <v>62</v>
      </c>
      <c r="C4" s="75" t="s">
        <v>66</v>
      </c>
      <c r="D4" s="76">
        <f t="shared" ref="D4" si="0">F4+E4</f>
        <v>800</v>
      </c>
      <c r="E4" s="77">
        <v>100</v>
      </c>
      <c r="F4" s="77">
        <v>700</v>
      </c>
      <c r="G4" s="77">
        <v>250</v>
      </c>
      <c r="H4" s="78">
        <f t="shared" ref="H4:H11" si="1">F4-G4</f>
        <v>450</v>
      </c>
      <c r="I4" s="79">
        <v>274</v>
      </c>
      <c r="J4" s="80">
        <v>274</v>
      </c>
      <c r="K4" s="80">
        <f>H4-J4</f>
        <v>176</v>
      </c>
      <c r="L4" s="80">
        <v>0</v>
      </c>
      <c r="M4" s="81">
        <f>H4*24*6*L4</f>
        <v>0</v>
      </c>
      <c r="N4" s="58"/>
      <c r="O4" s="58"/>
    </row>
    <row r="5" spans="1:15" ht="18.75" customHeight="1" x14ac:dyDescent="0.2">
      <c r="A5" s="72" t="s">
        <v>63</v>
      </c>
      <c r="B5" s="82" t="s">
        <v>64</v>
      </c>
      <c r="C5" s="88" t="s">
        <v>0</v>
      </c>
      <c r="D5" s="91">
        <f t="shared" ref="D5" si="2">E5+F5</f>
        <v>600</v>
      </c>
      <c r="E5" s="86">
        <v>100</v>
      </c>
      <c r="F5" s="86">
        <v>500</v>
      </c>
      <c r="G5" s="86">
        <v>250</v>
      </c>
      <c r="H5" s="92">
        <f t="shared" si="1"/>
        <v>250</v>
      </c>
      <c r="I5" s="55">
        <v>382</v>
      </c>
      <c r="J5" s="56">
        <v>250</v>
      </c>
      <c r="K5" s="56">
        <f>H5-J5</f>
        <v>0</v>
      </c>
      <c r="L5" s="56">
        <v>0.02</v>
      </c>
      <c r="M5" s="57">
        <f>H5*24*7*L5</f>
        <v>840</v>
      </c>
      <c r="N5" s="58"/>
      <c r="O5" s="58"/>
    </row>
    <row r="6" spans="1:15" ht="18.75" customHeight="1" x14ac:dyDescent="0.2">
      <c r="A6" s="73"/>
      <c r="B6" s="83"/>
      <c r="C6" s="89" t="s">
        <v>1</v>
      </c>
      <c r="D6" s="93">
        <f t="shared" ref="D6" si="3">E6+F6</f>
        <v>500</v>
      </c>
      <c r="E6" s="85">
        <v>100</v>
      </c>
      <c r="F6" s="85">
        <v>400</v>
      </c>
      <c r="G6" s="85">
        <v>250</v>
      </c>
      <c r="H6" s="94">
        <f t="shared" ref="H6" si="4">F6-G6</f>
        <v>150</v>
      </c>
      <c r="I6" s="59">
        <v>286</v>
      </c>
      <c r="J6" s="60">
        <v>150</v>
      </c>
      <c r="K6" s="60">
        <f>H6-J6</f>
        <v>0</v>
      </c>
      <c r="L6" s="60">
        <v>0.08</v>
      </c>
      <c r="M6" s="61">
        <f>H6*24*5*L6</f>
        <v>1440</v>
      </c>
      <c r="N6" s="58"/>
      <c r="O6" s="58"/>
    </row>
    <row r="7" spans="1:15" ht="18.75" customHeight="1" x14ac:dyDescent="0.2">
      <c r="A7" s="73"/>
      <c r="B7" s="83"/>
      <c r="C7" s="89" t="s">
        <v>2</v>
      </c>
      <c r="D7" s="93">
        <f t="shared" ref="D7" si="5">E7+F7</f>
        <v>600</v>
      </c>
      <c r="E7" s="85">
        <v>100</v>
      </c>
      <c r="F7" s="85">
        <v>500</v>
      </c>
      <c r="G7" s="85">
        <v>250</v>
      </c>
      <c r="H7" s="94">
        <f t="shared" si="1"/>
        <v>250</v>
      </c>
      <c r="I7" s="59">
        <v>387</v>
      </c>
      <c r="J7" s="60">
        <v>250</v>
      </c>
      <c r="K7" s="60">
        <f>H7-J7</f>
        <v>0</v>
      </c>
      <c r="L7" s="60">
        <v>0.02</v>
      </c>
      <c r="M7" s="61">
        <f>H7*24*2*L7</f>
        <v>240</v>
      </c>
      <c r="N7" s="58"/>
      <c r="O7" s="58"/>
    </row>
    <row r="8" spans="1:15" ht="18.75" customHeight="1" x14ac:dyDescent="0.2">
      <c r="A8" s="73"/>
      <c r="B8" s="83"/>
      <c r="C8" s="89">
        <v>45306</v>
      </c>
      <c r="D8" s="93">
        <f t="shared" ref="D8" si="6">E8+F8</f>
        <v>500</v>
      </c>
      <c r="E8" s="85">
        <v>100</v>
      </c>
      <c r="F8" s="85">
        <v>400</v>
      </c>
      <c r="G8" s="85">
        <v>250</v>
      </c>
      <c r="H8" s="94">
        <f t="shared" ref="H8" si="7">F8-G8</f>
        <v>150</v>
      </c>
      <c r="I8" s="59">
        <v>271</v>
      </c>
      <c r="J8" s="60">
        <v>150</v>
      </c>
      <c r="K8" s="60">
        <f>H8-J8</f>
        <v>0</v>
      </c>
      <c r="L8" s="60">
        <v>0.11</v>
      </c>
      <c r="M8" s="61">
        <f>H8*24*1*L8</f>
        <v>396</v>
      </c>
      <c r="N8" s="58"/>
      <c r="O8" s="58"/>
    </row>
    <row r="9" spans="1:15" ht="18.75" customHeight="1" x14ac:dyDescent="0.2">
      <c r="A9" s="73"/>
      <c r="B9" s="83"/>
      <c r="C9" s="89" t="s">
        <v>4</v>
      </c>
      <c r="D9" s="93">
        <f t="shared" ref="D9" si="8">E9+F9</f>
        <v>600</v>
      </c>
      <c r="E9" s="85">
        <v>100</v>
      </c>
      <c r="F9" s="85">
        <v>500</v>
      </c>
      <c r="G9" s="85">
        <v>250</v>
      </c>
      <c r="H9" s="94">
        <f t="shared" si="1"/>
        <v>250</v>
      </c>
      <c r="I9" s="59">
        <v>387</v>
      </c>
      <c r="J9" s="60">
        <v>250</v>
      </c>
      <c r="K9" s="60">
        <f>H9-J9</f>
        <v>0</v>
      </c>
      <c r="L9" s="60">
        <v>0.02</v>
      </c>
      <c r="M9" s="61">
        <f>H9*24*6*L9</f>
        <v>720</v>
      </c>
      <c r="N9" s="58"/>
      <c r="O9" s="58"/>
    </row>
    <row r="10" spans="1:15" ht="19.5" customHeight="1" x14ac:dyDescent="0.2">
      <c r="A10" s="73"/>
      <c r="B10" s="83"/>
      <c r="C10" s="89" t="s">
        <v>5</v>
      </c>
      <c r="D10" s="93">
        <f t="shared" ref="D10" si="9">E10+F10</f>
        <v>500</v>
      </c>
      <c r="E10" s="85">
        <v>100</v>
      </c>
      <c r="F10" s="85">
        <v>400</v>
      </c>
      <c r="G10" s="85">
        <v>250</v>
      </c>
      <c r="H10" s="94">
        <f t="shared" ref="H10" si="10">F10-G10</f>
        <v>150</v>
      </c>
      <c r="I10" s="59">
        <v>286</v>
      </c>
      <c r="J10" s="60">
        <v>150</v>
      </c>
      <c r="K10" s="60">
        <f>H10-J10</f>
        <v>0</v>
      </c>
      <c r="L10" s="60">
        <v>0.13</v>
      </c>
      <c r="M10" s="61">
        <f>H10*24*8*L10</f>
        <v>3744</v>
      </c>
      <c r="N10" s="58"/>
      <c r="O10" s="58"/>
    </row>
    <row r="11" spans="1:15" ht="18.75" customHeight="1" thickBot="1" x14ac:dyDescent="0.25">
      <c r="A11" s="74"/>
      <c r="B11" s="84"/>
      <c r="C11" s="90" t="s">
        <v>6</v>
      </c>
      <c r="D11" s="95">
        <f t="shared" ref="D11" si="11">E11+F11</f>
        <v>600</v>
      </c>
      <c r="E11" s="87">
        <v>100</v>
      </c>
      <c r="F11" s="87">
        <v>500</v>
      </c>
      <c r="G11" s="87">
        <v>250</v>
      </c>
      <c r="H11" s="96">
        <f t="shared" si="1"/>
        <v>250</v>
      </c>
      <c r="I11" s="62">
        <v>387</v>
      </c>
      <c r="J11" s="63">
        <v>250</v>
      </c>
      <c r="K11" s="63">
        <f>H11-J11</f>
        <v>0</v>
      </c>
      <c r="L11" s="63">
        <v>0.02</v>
      </c>
      <c r="M11" s="64">
        <f>H11*24*2*L11</f>
        <v>240</v>
      </c>
      <c r="N11" s="58"/>
      <c r="O11" s="58"/>
    </row>
    <row r="12" spans="1:15" ht="14.25" x14ac:dyDescent="0.2">
      <c r="I12" s="66"/>
      <c r="J12" s="66"/>
      <c r="K12" s="66"/>
      <c r="L12" s="66"/>
      <c r="M12" s="67"/>
      <c r="N12" s="58"/>
      <c r="O12" s="58"/>
    </row>
    <row r="13" spans="1:15" ht="15" x14ac:dyDescent="0.2">
      <c r="I13" s="66"/>
      <c r="J13" s="66"/>
      <c r="K13" s="66"/>
      <c r="L13" s="66"/>
      <c r="M13" s="68">
        <f>SUM(M4:M11)</f>
        <v>7620</v>
      </c>
      <c r="N13" s="58"/>
      <c r="O13" s="65"/>
    </row>
    <row r="14" spans="1:15" ht="14.25" x14ac:dyDescent="0.2">
      <c r="I14" s="58"/>
      <c r="J14" s="58"/>
      <c r="K14" s="58"/>
      <c r="L14" s="58"/>
      <c r="M14" s="69"/>
      <c r="N14" s="58"/>
      <c r="O14" s="58"/>
    </row>
    <row r="15" spans="1:15" x14ac:dyDescent="0.2">
      <c r="I15" s="58"/>
      <c r="J15" s="58"/>
      <c r="K15" s="58"/>
      <c r="L15" s="58"/>
      <c r="M15" s="58"/>
      <c r="N15" s="58"/>
      <c r="O15" s="58"/>
    </row>
  </sheetData>
  <mergeCells count="5">
    <mergeCell ref="A1:H1"/>
    <mergeCell ref="A2:H2"/>
    <mergeCell ref="A3:B3"/>
    <mergeCell ref="A5:A11"/>
    <mergeCell ref="B5:B1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Available ATC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 Carmen CORNECIU</dc:creator>
  <cp:lastModifiedBy>Ioana Carmen CORNECIU</cp:lastModifiedBy>
  <dcterms:created xsi:type="dcterms:W3CDTF">2023-12-21T08:15:59Z</dcterms:created>
  <dcterms:modified xsi:type="dcterms:W3CDTF">2023-12-21T08:26:41Z</dcterms:modified>
</cp:coreProperties>
</file>