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70" yWindow="330" windowWidth="15435" windowHeight="1248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0" i="2" l="1"/>
  <c r="M8" i="2"/>
  <c r="K4" i="2"/>
  <c r="H4" i="2"/>
  <c r="M4" i="2" s="1"/>
  <c r="D4" i="2"/>
  <c r="K5" i="2"/>
  <c r="H5" i="2"/>
  <c r="M5" i="2" s="1"/>
  <c r="D5" i="2"/>
  <c r="H10" i="2"/>
  <c r="D10" i="2"/>
  <c r="H9" i="2"/>
  <c r="M9" i="2" s="1"/>
  <c r="D9" i="2"/>
  <c r="H8" i="2"/>
  <c r="D8" i="2"/>
  <c r="H7" i="2"/>
  <c r="M7" i="2" s="1"/>
  <c r="D7" i="2"/>
  <c r="H6" i="2"/>
  <c r="M6" i="2" s="1"/>
  <c r="D6" i="2"/>
  <c r="M12" i="2" l="1"/>
  <c r="K6" i="2"/>
  <c r="K7" i="2"/>
  <c r="K8" i="2"/>
  <c r="K9" i="2"/>
  <c r="K10" i="2"/>
  <c r="S21" i="1" l="1"/>
  <c r="O21" i="1"/>
  <c r="K21" i="1"/>
  <c r="G21" i="1"/>
  <c r="C21" i="1"/>
  <c r="S14" i="1"/>
  <c r="O14" i="1"/>
  <c r="K14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<sst xmlns="http://schemas.openxmlformats.org/spreadsheetml/2006/main" count="230" uniqueCount="61">
  <si>
    <t>01-04.02.2024</t>
  </si>
  <si>
    <t>05-16.02.2024</t>
  </si>
  <si>
    <t>17-18.02.2024</t>
  </si>
  <si>
    <t>19-25.02.2024</t>
  </si>
  <si>
    <t>26-29.02.2024</t>
  </si>
  <si>
    <t>CROSS BORDER CAPACITY ALLOCATION AUCTION RESULTS for the period of:
01-04.02.2024</t>
  </si>
  <si>
    <t>CROSS BORDER CAPACITY ALLOCATION AUCTION RESULTS for the period of:
05-16.02.2024</t>
  </si>
  <si>
    <t>CROSS BORDER CAPACITY ALLOCATION AUCTION RESULTS for the period of:
17-18.02.2024</t>
  </si>
  <si>
    <t>CROSS BORDER CAPACITY ALLOCATION AUCTION RESULTS for the period of:
19-25.02.2024</t>
  </si>
  <si>
    <t>CROSS BORDER CAPACITY ALLOCATION AUCTION RESULTS for the period of:
26-29.02.2024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</si>
  <si>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</si>
  <si>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</si>
  <si>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</si>
  <si>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</si>
  <si>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</si>
  <si>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</si>
  <si>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</si>
  <si>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</si>
  <si>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</si>
  <si>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450</t>
  </si>
  <si>
    <t>ATC = 350</t>
  </si>
  <si>
    <t>ATC = 250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</si>
  <si>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</si>
  <si>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</si>
  <si>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</si>
  <si>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</si>
  <si>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</si>
  <si>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</si>
  <si>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</si>
  <si>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</si>
  <si>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11XFREEPOINT---N</t>
  </si>
  <si>
    <t>FREEPOINT COMMODITIES EUROPE LLP</t>
  </si>
  <si>
    <t>30XRORESTART---4</t>
  </si>
  <si>
    <t>Restart Energy One S.A.</t>
  </si>
  <si>
    <t>34X-0000000076-S</t>
  </si>
  <si>
    <t>ReNRGY Trading group SR d.o.o. Beograd</t>
  </si>
  <si>
    <t>Total Allocated Capacity</t>
  </si>
  <si>
    <t>EXPORT (RO-RS)</t>
  </si>
  <si>
    <t>ATC = 300</t>
  </si>
  <si>
    <t>32X0011001016581</t>
  </si>
  <si>
    <t>Nomad Energy Company EOOD</t>
  </si>
  <si>
    <t>NOTE: The deadline for transferring capacities for the month of FEBRUARIE is 25 IANUARIE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</si>
  <si>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</si>
  <si>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</si>
  <si>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</si>
  <si>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</si>
  <si>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</si>
  <si>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</si>
  <si>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</si>
  <si>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</si>
  <si>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</si>
  <si>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</si>
  <si>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</si>
  <si>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</si>
  <si>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</si>
  <si>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</si>
  <si>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</si>
  <si>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</si>
  <si>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February 2024</t>
  </si>
  <si>
    <t>05-25.02.2024</t>
  </si>
  <si>
    <t>19-29.02.2024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</si>
</sst>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9" borderId="10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11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5" fillId="0" borderId="12" applyNumberFormat="0" applyFill="0" applyAlignment="0" applyProtection="0"/>
    <xf numFmtId="0" fontId="26" fillId="5" borderId="0" applyNumberFormat="0" applyBorder="0" applyAlignment="0" applyProtection="0"/>
    <xf numFmtId="0" fontId="27" fillId="25" borderId="0" applyNumberFormat="0" applyBorder="0" applyAlignment="0" applyProtection="0"/>
    <xf numFmtId="0" fontId="28" fillId="24" borderId="4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6" fillId="0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4" fontId="8" fillId="0" borderId="34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35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6" borderId="22" xfId="55" applyFont="1" applyFill="1" applyBorder="1" applyAlignment="1">
      <alignment horizontal="center" vertical="center" wrapText="1"/>
    </xf>
    <xf numFmtId="0" fontId="4" fillId="26" borderId="24" xfId="55" applyFont="1" applyFill="1" applyBorder="1" applyAlignment="1">
      <alignment horizontal="center" vertical="center" wrapText="1"/>
    </xf>
    <xf numFmtId="0" fontId="32" fillId="26" borderId="36" xfId="55" applyFont="1" applyFill="1" applyBorder="1" applyAlignment="1">
      <alignment horizontal="center" vertical="center" wrapText="1"/>
    </xf>
    <xf numFmtId="0" fontId="32" fillId="26" borderId="37" xfId="55" applyFont="1" applyFill="1" applyBorder="1" applyAlignment="1">
      <alignment horizontal="center" vertical="center" wrapText="1"/>
    </xf>
    <xf numFmtId="0" fontId="32" fillId="26" borderId="38" xfId="55" applyFont="1" applyFill="1" applyBorder="1" applyAlignment="1">
      <alignment horizontal="center" vertical="center" wrapText="1"/>
    </xf>
    <xf numFmtId="0" fontId="32" fillId="26" borderId="39" xfId="55" applyFont="1" applyFill="1" applyBorder="1" applyAlignment="1">
      <alignment horizontal="center" vertical="center" wrapText="1"/>
    </xf>
    <xf numFmtId="0" fontId="4" fillId="27" borderId="37" xfId="45" applyFont="1" applyFill="1" applyBorder="1" applyAlignment="1">
      <alignment horizontal="center" vertical="center" wrapText="1"/>
    </xf>
    <xf numFmtId="0" fontId="4" fillId="28" borderId="38" xfId="45" applyFont="1" applyFill="1" applyBorder="1" applyAlignment="1">
      <alignment horizontal="center" vertical="center" wrapText="1"/>
    </xf>
    <xf numFmtId="0" fontId="4" fillId="29" borderId="38" xfId="45" applyFont="1" applyFill="1" applyBorder="1" applyAlignment="1">
      <alignment horizontal="center" vertical="center" wrapText="1"/>
    </xf>
    <xf numFmtId="0" fontId="4" fillId="30" borderId="38" xfId="56" applyFont="1" applyFill="1" applyBorder="1" applyAlignment="1">
      <alignment horizontal="center" vertical="center" wrapText="1"/>
    </xf>
    <xf numFmtId="0" fontId="4" fillId="30" borderId="39" xfId="56" applyFont="1" applyFill="1" applyBorder="1" applyAlignment="1">
      <alignment horizontal="center" vertical="center" wrapText="1"/>
    </xf>
    <xf numFmtId="0" fontId="2" fillId="0" borderId="0" xfId="38" applyBorder="1"/>
    <xf numFmtId="0" fontId="33" fillId="33" borderId="36" xfId="55" applyFont="1" applyFill="1" applyBorder="1" applyAlignment="1">
      <alignment horizontal="center" vertical="center" textRotation="90" wrapText="1"/>
    </xf>
    <xf numFmtId="0" fontId="33" fillId="34" borderId="40" xfId="55" applyFont="1" applyFill="1" applyBorder="1" applyAlignment="1">
      <alignment horizontal="center" vertical="center" wrapText="1"/>
    </xf>
    <xf numFmtId="0" fontId="19" fillId="0" borderId="43" xfId="55" applyNumberFormat="1" applyFont="1" applyFill="1" applyBorder="1" applyAlignment="1">
      <alignment horizontal="center" vertical="center" wrapText="1"/>
    </xf>
    <xf numFmtId="43" fontId="34" fillId="0" borderId="44" xfId="57" applyFont="1" applyFill="1" applyBorder="1" applyAlignment="1">
      <alignment horizontal="center" vertical="center"/>
    </xf>
    <xf numFmtId="0" fontId="33" fillId="33" borderId="46" xfId="55" applyFont="1" applyFill="1" applyBorder="1" applyAlignment="1">
      <alignment horizontal="center" vertical="center" textRotation="90" wrapText="1"/>
    </xf>
    <xf numFmtId="0" fontId="33" fillId="34" borderId="47" xfId="55" applyFont="1" applyFill="1" applyBorder="1" applyAlignment="1">
      <alignment horizontal="center" vertical="center" wrapText="1"/>
    </xf>
    <xf numFmtId="0" fontId="33" fillId="34" borderId="48" xfId="38" applyFont="1" applyFill="1" applyBorder="1" applyAlignment="1">
      <alignment horizontal="center" vertical="center" wrapText="1"/>
    </xf>
    <xf numFmtId="0" fontId="19" fillId="34" borderId="14" xfId="55" applyFont="1" applyFill="1" applyBorder="1" applyAlignment="1">
      <alignment horizontal="center" vertical="center" wrapText="1"/>
    </xf>
    <xf numFmtId="0" fontId="19" fillId="34" borderId="13" xfId="55" applyFont="1" applyFill="1" applyBorder="1" applyAlignment="1">
      <alignment horizontal="center" vertical="center" wrapText="1"/>
    </xf>
    <xf numFmtId="0" fontId="32" fillId="34" borderId="15" xfId="55" applyFont="1" applyFill="1" applyBorder="1" applyAlignment="1">
      <alignment horizontal="center" vertical="center" wrapText="1"/>
    </xf>
    <xf numFmtId="0" fontId="19" fillId="0" borderId="27" xfId="55" applyNumberFormat="1" applyFont="1" applyFill="1" applyBorder="1" applyAlignment="1">
      <alignment horizontal="center" vertical="center" wrapText="1"/>
    </xf>
    <xf numFmtId="0" fontId="19" fillId="0" borderId="13" xfId="55" applyNumberFormat="1" applyFont="1" applyFill="1" applyBorder="1" applyAlignment="1">
      <alignment horizontal="center" vertical="center" wrapText="1"/>
    </xf>
    <xf numFmtId="43" fontId="34" fillId="0" borderId="15" xfId="57" applyFont="1" applyFill="1" applyBorder="1" applyAlignment="1">
      <alignment horizontal="center" vertical="center"/>
    </xf>
    <xf numFmtId="0" fontId="33" fillId="33" borderId="49" xfId="55" applyFont="1" applyFill="1" applyBorder="1" applyAlignment="1">
      <alignment horizontal="center" vertical="center" textRotation="90" wrapText="1"/>
    </xf>
    <xf numFmtId="0" fontId="33" fillId="34" borderId="50" xfId="55" applyFont="1" applyFill="1" applyBorder="1" applyAlignment="1">
      <alignment horizontal="center" vertical="center" wrapText="1"/>
    </xf>
    <xf numFmtId="0" fontId="33" fillId="34" borderId="51" xfId="38" applyFont="1" applyFill="1" applyBorder="1" applyAlignment="1">
      <alignment horizontal="center" vertical="center" wrapText="1"/>
    </xf>
    <xf numFmtId="0" fontId="19" fillId="34" borderId="16" xfId="55" applyFont="1" applyFill="1" applyBorder="1" applyAlignment="1">
      <alignment horizontal="center" vertical="center" wrapText="1"/>
    </xf>
    <xf numFmtId="0" fontId="19" fillId="34" borderId="17" xfId="55" applyFont="1" applyFill="1" applyBorder="1" applyAlignment="1">
      <alignment horizontal="center" vertical="center" wrapText="1"/>
    </xf>
    <xf numFmtId="0" fontId="32" fillId="34" borderId="18" xfId="55" applyFont="1" applyFill="1" applyBorder="1" applyAlignment="1">
      <alignment horizontal="center" vertical="center" wrapText="1"/>
    </xf>
    <xf numFmtId="0" fontId="19" fillId="0" borderId="28" xfId="55" applyNumberFormat="1" applyFont="1" applyFill="1" applyBorder="1" applyAlignment="1">
      <alignment horizontal="center" vertical="center" wrapText="1"/>
    </xf>
    <xf numFmtId="0" fontId="19" fillId="0" borderId="17" xfId="55" applyNumberFormat="1" applyFont="1" applyFill="1" applyBorder="1" applyAlignment="1">
      <alignment horizontal="center" vertical="center" wrapText="1"/>
    </xf>
    <xf numFmtId="43" fontId="34" fillId="0" borderId="18" xfId="57" applyFont="1" applyFill="1" applyBorder="1" applyAlignment="1">
      <alignment horizontal="center" vertical="center"/>
    </xf>
    <xf numFmtId="0" fontId="1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  <xf numFmtId="0" fontId="33" fillId="2" borderId="36" xfId="55" applyFont="1" applyFill="1" applyBorder="1" applyAlignment="1">
      <alignment horizontal="center" vertical="center" textRotation="90" wrapText="1"/>
    </xf>
    <xf numFmtId="0" fontId="33" fillId="2" borderId="46" xfId="55" applyFont="1" applyFill="1" applyBorder="1" applyAlignment="1">
      <alignment horizontal="center" vertical="center" textRotation="90" wrapText="1"/>
    </xf>
    <xf numFmtId="0" fontId="33" fillId="2" borderId="49" xfId="55" applyFont="1" applyFill="1" applyBorder="1" applyAlignment="1">
      <alignment horizontal="center" vertical="center" textRotation="90" wrapText="1"/>
    </xf>
    <xf numFmtId="0" fontId="33" fillId="31" borderId="40" xfId="55" applyFont="1" applyFill="1" applyBorder="1" applyAlignment="1">
      <alignment horizontal="center" vertical="center" wrapText="1"/>
    </xf>
    <xf numFmtId="0" fontId="33" fillId="31" borderId="47" xfId="55" applyFont="1" applyFill="1" applyBorder="1" applyAlignment="1">
      <alignment horizontal="center" vertical="center" wrapText="1"/>
    </xf>
    <xf numFmtId="0" fontId="33" fillId="31" borderId="50" xfId="55" applyFont="1" applyFill="1" applyBorder="1" applyAlignment="1">
      <alignment horizontal="center" vertical="center" wrapText="1"/>
    </xf>
    <xf numFmtId="0" fontId="33" fillId="34" borderId="52" xfId="38" applyFont="1" applyFill="1" applyBorder="1" applyAlignment="1">
      <alignment horizontal="center" vertical="center" wrapText="1"/>
    </xf>
    <xf numFmtId="0" fontId="19" fillId="34" borderId="19" xfId="55" applyFont="1" applyFill="1" applyBorder="1" applyAlignment="1">
      <alignment horizontal="center" vertical="center" wrapText="1"/>
    </xf>
    <xf numFmtId="0" fontId="19" fillId="34" borderId="20" xfId="55" applyFont="1" applyFill="1" applyBorder="1" applyAlignment="1">
      <alignment horizontal="center" vertical="center" wrapText="1"/>
    </xf>
    <xf numFmtId="0" fontId="32" fillId="34" borderId="21" xfId="55" applyFont="1" applyFill="1" applyBorder="1" applyAlignment="1">
      <alignment horizontal="center" vertical="center" wrapText="1"/>
    </xf>
    <xf numFmtId="0" fontId="19" fillId="0" borderId="26" xfId="55" applyNumberFormat="1" applyFont="1" applyFill="1" applyBorder="1" applyAlignment="1">
      <alignment horizontal="center" vertical="center" wrapText="1"/>
    </xf>
    <xf numFmtId="0" fontId="19" fillId="0" borderId="20" xfId="55" applyNumberFormat="1" applyFont="1" applyFill="1" applyBorder="1" applyAlignment="1">
      <alignment horizontal="center" vertical="center" wrapText="1"/>
    </xf>
    <xf numFmtId="43" fontId="34" fillId="0" borderId="21" xfId="57" applyFont="1" applyFill="1" applyBorder="1" applyAlignment="1">
      <alignment horizontal="center" vertical="center"/>
    </xf>
    <xf numFmtId="0" fontId="19" fillId="31" borderId="13" xfId="55" applyNumberFormat="1" applyFont="1" applyFill="1" applyBorder="1" applyAlignment="1">
      <alignment horizontal="center" vertical="center" wrapText="1"/>
    </xf>
    <xf numFmtId="0" fontId="19" fillId="31" borderId="43" xfId="55" applyNumberFormat="1" applyFont="1" applyFill="1" applyBorder="1" applyAlignment="1">
      <alignment horizontal="center" vertical="center" wrapText="1"/>
    </xf>
    <xf numFmtId="0" fontId="19" fillId="31" borderId="17" xfId="55" applyNumberFormat="1" applyFont="1" applyFill="1" applyBorder="1" applyAlignment="1">
      <alignment horizontal="center" vertical="center" wrapText="1"/>
    </xf>
    <xf numFmtId="0" fontId="32" fillId="32" borderId="53" xfId="55" applyFont="1" applyFill="1" applyBorder="1" applyAlignment="1">
      <alignment horizontal="center" vertical="center" wrapText="1"/>
    </xf>
    <xf numFmtId="0" fontId="32" fillId="32" borderId="31" xfId="55" applyFont="1" applyFill="1" applyBorder="1" applyAlignment="1">
      <alignment horizontal="center" vertical="center" wrapText="1"/>
    </xf>
    <xf numFmtId="0" fontId="32" fillId="32" borderId="32" xfId="55" applyFont="1" applyFill="1" applyBorder="1" applyAlignment="1">
      <alignment horizontal="center" vertical="center" wrapText="1"/>
    </xf>
    <xf numFmtId="0" fontId="19" fillId="0" borderId="42" xfId="55" applyNumberFormat="1" applyFont="1" applyFill="1" applyBorder="1" applyAlignment="1">
      <alignment horizontal="center" vertical="center" wrapText="1"/>
    </xf>
    <xf numFmtId="0" fontId="19" fillId="0" borderId="14" xfId="55" applyNumberFormat="1" applyFont="1" applyFill="1" applyBorder="1" applyAlignment="1">
      <alignment horizontal="center" vertical="center" wrapText="1"/>
    </xf>
    <xf numFmtId="0" fontId="19" fillId="0" borderId="16" xfId="55" applyNumberFormat="1" applyFont="1" applyFill="1" applyBorder="1" applyAlignment="1">
      <alignment horizontal="center" vertical="center" wrapText="1"/>
    </xf>
    <xf numFmtId="0" fontId="19" fillId="31" borderId="45" xfId="55" applyFont="1" applyFill="1" applyBorder="1" applyAlignment="1">
      <alignment horizontal="center" vertical="center" wrapText="1"/>
    </xf>
    <xf numFmtId="0" fontId="19" fillId="31" borderId="27" xfId="55" applyFont="1" applyFill="1" applyBorder="1" applyAlignment="1">
      <alignment horizontal="center" vertical="center" wrapText="1"/>
    </xf>
    <xf numFmtId="0" fontId="19" fillId="31" borderId="28" xfId="55" applyFont="1" applyFill="1" applyBorder="1" applyAlignment="1">
      <alignment horizontal="center" vertical="center" wrapText="1"/>
    </xf>
    <xf numFmtId="0" fontId="33" fillId="31" borderId="41" xfId="38" applyFont="1" applyFill="1" applyBorder="1" applyAlignment="1">
      <alignment horizontal="center" vertical="center" wrapText="1"/>
    </xf>
    <xf numFmtId="0" fontId="33" fillId="31" borderId="48" xfId="38" applyFont="1" applyFill="1" applyBorder="1" applyAlignment="1">
      <alignment horizontal="center" vertical="center" wrapText="1"/>
    </xf>
    <xf numFmtId="0" fontId="33" fillId="31" borderId="51" xfId="38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pane ySplit="3" topLeftCell="A4" activePane="bottomLeft" state="frozen"/>
      <selection pane="bottomLeft" activeCell="C13" sqref="C13"/>
    </sheetView>
  </sheetViews>
  <sheetFormatPr defaultRowHeight="12.75" x14ac:dyDescent="0.2"/>
  <cols>
    <col min="1" max="120" width="20.7109375" customWidth="1"/>
  </cols>
  <sheetData>
    <row r="1" spans="1:20" x14ac:dyDescent="0.2">
      <c r="A1" s="53" t="s">
        <v>0</v>
      </c>
      <c r="B1" s="53"/>
      <c r="C1" s="53"/>
      <c r="D1" s="53"/>
      <c r="E1" s="53" t="s">
        <v>1</v>
      </c>
      <c r="F1" s="53"/>
      <c r="G1" s="53"/>
      <c r="H1" s="53"/>
      <c r="I1" s="53" t="s">
        <v>2</v>
      </c>
      <c r="J1" s="53"/>
      <c r="K1" s="53"/>
      <c r="L1" s="53"/>
      <c r="M1" s="53" t="s">
        <v>3</v>
      </c>
      <c r="N1" s="53"/>
      <c r="O1" s="53"/>
      <c r="P1" s="53"/>
      <c r="Q1" s="53" t="s">
        <v>4</v>
      </c>
      <c r="R1" s="53"/>
      <c r="S1" s="53"/>
      <c r="T1" s="53"/>
    </row>
    <row r="2" spans="1:20" ht="13.5" thickBot="1" x14ac:dyDescent="0.25">
      <c r="A2" s="54">
        <v>4</v>
      </c>
      <c r="B2" s="54"/>
      <c r="C2" s="54"/>
      <c r="D2" s="54"/>
      <c r="E2" s="54">
        <v>12</v>
      </c>
      <c r="F2" s="54"/>
      <c r="G2" s="54"/>
      <c r="H2" s="54"/>
      <c r="I2" s="54">
        <v>2</v>
      </c>
      <c r="J2" s="54"/>
      <c r="K2" s="54"/>
      <c r="L2" s="54"/>
      <c r="M2" s="54">
        <v>7</v>
      </c>
      <c r="N2" s="54"/>
      <c r="O2" s="54"/>
      <c r="P2" s="54"/>
      <c r="Q2" s="54">
        <v>4</v>
      </c>
      <c r="R2" s="54"/>
      <c r="S2" s="54"/>
      <c r="T2" s="54"/>
    </row>
    <row r="3" spans="1:20" ht="35.1" customHeight="1" thickBot="1" x14ac:dyDescent="0.25">
      <c r="A3" s="48" t="s">
        <v>5</v>
      </c>
      <c r="B3" s="32"/>
      <c r="C3" s="32"/>
      <c r="D3" s="33"/>
      <c r="E3" s="49" t="s">
        <v>6</v>
      </c>
      <c r="F3" s="32"/>
      <c r="G3" s="32"/>
      <c r="H3" s="41"/>
      <c r="I3" s="48" t="s">
        <v>7</v>
      </c>
      <c r="J3" s="32"/>
      <c r="K3" s="32"/>
      <c r="L3" s="33"/>
      <c r="M3" s="49" t="s">
        <v>8</v>
      </c>
      <c r="N3" s="32"/>
      <c r="O3" s="32"/>
      <c r="P3" s="41"/>
      <c r="Q3" s="48" t="s">
        <v>9</v>
      </c>
      <c r="R3" s="32"/>
      <c r="S3" s="32"/>
      <c r="T3" s="33"/>
    </row>
    <row r="4" spans="1:20" x14ac:dyDescent="0.2">
      <c r="A4" s="50" t="s">
        <v>10</v>
      </c>
      <c r="B4" s="51"/>
      <c r="C4" s="7" t="s">
        <v>11</v>
      </c>
      <c r="D4" s="8" t="s">
        <v>12</v>
      </c>
      <c r="E4" s="52" t="s">
        <v>10</v>
      </c>
      <c r="F4" s="51"/>
      <c r="G4" s="7" t="s">
        <v>11</v>
      </c>
      <c r="H4" s="10" t="s">
        <v>12</v>
      </c>
      <c r="I4" s="50" t="s">
        <v>10</v>
      </c>
      <c r="J4" s="51"/>
      <c r="K4" s="7" t="s">
        <v>11</v>
      </c>
      <c r="L4" s="8" t="s">
        <v>12</v>
      </c>
      <c r="M4" s="52" t="s">
        <v>10</v>
      </c>
      <c r="N4" s="51"/>
      <c r="O4" s="7" t="s">
        <v>11</v>
      </c>
      <c r="P4" s="10" t="s">
        <v>12</v>
      </c>
      <c r="Q4" s="50" t="s">
        <v>10</v>
      </c>
      <c r="R4" s="51"/>
      <c r="S4" s="7" t="s">
        <v>11</v>
      </c>
      <c r="T4" s="8" t="s">
        <v>12</v>
      </c>
    </row>
    <row r="5" spans="1:20" ht="13.5" thickBot="1" x14ac:dyDescent="0.25">
      <c r="A5" s="12" t="s">
        <v>13</v>
      </c>
      <c r="B5" s="13" t="s">
        <v>14</v>
      </c>
      <c r="C5" s="14" t="s">
        <v>15</v>
      </c>
      <c r="D5" s="15" t="s">
        <v>16</v>
      </c>
      <c r="E5" s="16" t="s">
        <v>13</v>
      </c>
      <c r="F5" s="13" t="s">
        <v>14</v>
      </c>
      <c r="G5" s="14" t="s">
        <v>15</v>
      </c>
      <c r="H5" s="17" t="s">
        <v>16</v>
      </c>
      <c r="I5" s="12" t="s">
        <v>13</v>
      </c>
      <c r="J5" s="13" t="s">
        <v>14</v>
      </c>
      <c r="K5" s="14" t="s">
        <v>15</v>
      </c>
      <c r="L5" s="15" t="s">
        <v>16</v>
      </c>
      <c r="M5" s="16" t="s">
        <v>13</v>
      </c>
      <c r="N5" s="13" t="s">
        <v>14</v>
      </c>
      <c r="O5" s="14" t="s">
        <v>15</v>
      </c>
      <c r="P5" s="17" t="s">
        <v>16</v>
      </c>
      <c r="Q5" s="12" t="s">
        <v>13</v>
      </c>
      <c r="R5" s="13" t="s">
        <v>14</v>
      </c>
      <c r="S5" s="1" t="s">
        <v>15</v>
      </c>
      <c r="T5" s="3" t="s">
        <v>16</v>
      </c>
    </row>
    <row r="6" spans="1:20" ht="13.5" thickBot="1" x14ac:dyDescent="0.25">
      <c r="A6" s="21" t="s">
        <v>17</v>
      </c>
      <c r="B6" s="22" t="s">
        <v>18</v>
      </c>
      <c r="C6" s="32" t="s">
        <v>19</v>
      </c>
      <c r="D6" s="33"/>
      <c r="E6" s="23" t="s">
        <v>17</v>
      </c>
      <c r="F6" s="22" t="s">
        <v>18</v>
      </c>
      <c r="G6" s="32" t="s">
        <v>20</v>
      </c>
      <c r="H6" s="41"/>
      <c r="I6" s="21" t="s">
        <v>17</v>
      </c>
      <c r="J6" s="22" t="s">
        <v>18</v>
      </c>
      <c r="K6" s="32" t="s">
        <v>20</v>
      </c>
      <c r="L6" s="33"/>
      <c r="M6" s="23" t="s">
        <v>17</v>
      </c>
      <c r="N6" s="22" t="s">
        <v>18</v>
      </c>
      <c r="O6" s="32" t="s">
        <v>20</v>
      </c>
      <c r="P6" s="41"/>
      <c r="Q6" s="21" t="s">
        <v>17</v>
      </c>
      <c r="R6" s="24" t="s">
        <v>18</v>
      </c>
      <c r="S6" s="42" t="s">
        <v>21</v>
      </c>
      <c r="T6" s="43"/>
    </row>
    <row r="7" spans="1:20" ht="25.5" x14ac:dyDescent="0.2">
      <c r="A7" s="18" t="s">
        <v>22</v>
      </c>
      <c r="B7" s="19" t="s">
        <v>23</v>
      </c>
      <c r="C7" s="19">
        <v>79</v>
      </c>
      <c r="D7" s="44"/>
      <c r="E7" s="20" t="s">
        <v>22</v>
      </c>
      <c r="F7" s="19" t="s">
        <v>23</v>
      </c>
      <c r="G7" s="19">
        <v>79</v>
      </c>
      <c r="H7" s="46"/>
      <c r="I7" s="18" t="s">
        <v>22</v>
      </c>
      <c r="J7" s="19" t="s">
        <v>23</v>
      </c>
      <c r="K7" s="19">
        <v>79</v>
      </c>
      <c r="L7" s="44"/>
      <c r="M7" s="20" t="s">
        <v>22</v>
      </c>
      <c r="N7" s="19" t="s">
        <v>23</v>
      </c>
      <c r="O7" s="19">
        <v>79</v>
      </c>
      <c r="P7" s="46"/>
      <c r="Q7" s="18" t="s">
        <v>22</v>
      </c>
      <c r="R7" s="19" t="s">
        <v>23</v>
      </c>
      <c r="S7" s="2">
        <v>79</v>
      </c>
      <c r="T7" s="45"/>
    </row>
    <row r="8" spans="1:20" x14ac:dyDescent="0.2">
      <c r="A8" s="4" t="s">
        <v>24</v>
      </c>
      <c r="B8" s="2" t="s">
        <v>25</v>
      </c>
      <c r="C8" s="2">
        <v>40</v>
      </c>
      <c r="D8" s="45"/>
      <c r="E8" s="9" t="s">
        <v>24</v>
      </c>
      <c r="F8" s="2" t="s">
        <v>25</v>
      </c>
      <c r="G8" s="2">
        <v>40</v>
      </c>
      <c r="H8" s="47"/>
      <c r="I8" s="4" t="s">
        <v>24</v>
      </c>
      <c r="J8" s="2" t="s">
        <v>25</v>
      </c>
      <c r="K8" s="2">
        <v>40</v>
      </c>
      <c r="L8" s="45"/>
      <c r="M8" s="9" t="s">
        <v>24</v>
      </c>
      <c r="N8" s="2" t="s">
        <v>25</v>
      </c>
      <c r="O8" s="2">
        <v>40</v>
      </c>
      <c r="P8" s="47"/>
      <c r="Q8" s="4" t="s">
        <v>24</v>
      </c>
      <c r="R8" s="2" t="s">
        <v>25</v>
      </c>
      <c r="S8" s="2">
        <v>40</v>
      </c>
      <c r="T8" s="45"/>
    </row>
    <row r="9" spans="1:20" ht="38.25" x14ac:dyDescent="0.2">
      <c r="A9" s="4" t="s">
        <v>26</v>
      </c>
      <c r="B9" s="2" t="s">
        <v>27</v>
      </c>
      <c r="C9" s="2">
        <v>30</v>
      </c>
      <c r="D9" s="45"/>
      <c r="E9" s="9" t="s">
        <v>26</v>
      </c>
      <c r="F9" s="2" t="s">
        <v>27</v>
      </c>
      <c r="G9" s="2">
        <v>30</v>
      </c>
      <c r="H9" s="47"/>
      <c r="I9" s="4" t="s">
        <v>26</v>
      </c>
      <c r="J9" s="2" t="s">
        <v>27</v>
      </c>
      <c r="K9" s="2">
        <v>30</v>
      </c>
      <c r="L9" s="45"/>
      <c r="M9" s="9" t="s">
        <v>26</v>
      </c>
      <c r="N9" s="2" t="s">
        <v>27</v>
      </c>
      <c r="O9" s="2">
        <v>30</v>
      </c>
      <c r="P9" s="47"/>
      <c r="Q9" s="4" t="s">
        <v>26</v>
      </c>
      <c r="R9" s="2" t="s">
        <v>27</v>
      </c>
      <c r="S9" s="2">
        <v>30</v>
      </c>
      <c r="T9" s="45"/>
    </row>
    <row r="10" spans="1:20" x14ac:dyDescent="0.2">
      <c r="A10" s="4" t="s">
        <v>28</v>
      </c>
      <c r="B10" s="2" t="s">
        <v>29</v>
      </c>
      <c r="C10" s="2">
        <v>75</v>
      </c>
      <c r="D10" s="45"/>
      <c r="E10" s="9" t="s">
        <v>28</v>
      </c>
      <c r="F10" s="2" t="s">
        <v>29</v>
      </c>
      <c r="G10" s="2">
        <v>50</v>
      </c>
      <c r="H10" s="47"/>
      <c r="I10" s="4" t="s">
        <v>28</v>
      </c>
      <c r="J10" s="2" t="s">
        <v>29</v>
      </c>
      <c r="K10" s="2">
        <v>50</v>
      </c>
      <c r="L10" s="45"/>
      <c r="M10" s="9" t="s">
        <v>28</v>
      </c>
      <c r="N10" s="2" t="s">
        <v>29</v>
      </c>
      <c r="O10" s="2">
        <v>50</v>
      </c>
      <c r="P10" s="47"/>
      <c r="Q10" s="4" t="s">
        <v>28</v>
      </c>
      <c r="R10" s="2" t="s">
        <v>29</v>
      </c>
      <c r="S10" s="2">
        <v>50</v>
      </c>
      <c r="T10" s="45"/>
    </row>
    <row r="11" spans="1:20" ht="38.25" x14ac:dyDescent="0.2">
      <c r="A11" s="4" t="s">
        <v>30</v>
      </c>
      <c r="B11" s="2" t="s">
        <v>31</v>
      </c>
      <c r="C11" s="2">
        <v>40</v>
      </c>
      <c r="D11" s="45"/>
      <c r="E11" s="9" t="s">
        <v>30</v>
      </c>
      <c r="F11" s="2" t="s">
        <v>31</v>
      </c>
      <c r="G11" s="2">
        <v>40</v>
      </c>
      <c r="H11" s="47"/>
      <c r="I11" s="4" t="s">
        <v>30</v>
      </c>
      <c r="J11" s="2" t="s">
        <v>31</v>
      </c>
      <c r="K11" s="2">
        <v>40</v>
      </c>
      <c r="L11" s="45"/>
      <c r="M11" s="9" t="s">
        <v>30</v>
      </c>
      <c r="N11" s="2" t="s">
        <v>31</v>
      </c>
      <c r="O11" s="2">
        <v>40</v>
      </c>
      <c r="P11" s="47"/>
      <c r="Q11" s="4" t="s">
        <v>30</v>
      </c>
      <c r="R11" s="2" t="s">
        <v>31</v>
      </c>
      <c r="S11" s="2">
        <v>35</v>
      </c>
      <c r="T11" s="45"/>
    </row>
    <row r="12" spans="1:20" ht="25.5" x14ac:dyDescent="0.2">
      <c r="A12" s="4" t="s">
        <v>32</v>
      </c>
      <c r="B12" s="2" t="s">
        <v>33</v>
      </c>
      <c r="C12" s="2">
        <v>1</v>
      </c>
      <c r="D12" s="45"/>
      <c r="E12" s="9" t="s">
        <v>32</v>
      </c>
      <c r="F12" s="2" t="s">
        <v>33</v>
      </c>
      <c r="G12" s="2">
        <v>1</v>
      </c>
      <c r="H12" s="47"/>
      <c r="I12" s="4" t="s">
        <v>32</v>
      </c>
      <c r="J12" s="2" t="s">
        <v>33</v>
      </c>
      <c r="K12" s="2">
        <v>1</v>
      </c>
      <c r="L12" s="45"/>
      <c r="M12" s="9" t="s">
        <v>32</v>
      </c>
      <c r="N12" s="2" t="s">
        <v>33</v>
      </c>
      <c r="O12" s="2">
        <v>1</v>
      </c>
      <c r="P12" s="47"/>
      <c r="Q12" s="4" t="s">
        <v>32</v>
      </c>
      <c r="R12" s="2" t="s">
        <v>33</v>
      </c>
      <c r="S12" s="2">
        <v>1</v>
      </c>
      <c r="T12" s="45"/>
    </row>
    <row r="13" spans="1:20" ht="25.5" x14ac:dyDescent="0.2">
      <c r="A13" s="4" t="s">
        <v>34</v>
      </c>
      <c r="B13" s="2" t="s">
        <v>35</v>
      </c>
      <c r="C13" s="2">
        <v>10</v>
      </c>
      <c r="D13" s="45"/>
      <c r="E13" s="9" t="s">
        <v>34</v>
      </c>
      <c r="F13" s="2" t="s">
        <v>35</v>
      </c>
      <c r="G13" s="2">
        <v>10</v>
      </c>
      <c r="H13" s="47"/>
      <c r="I13" s="4" t="s">
        <v>34</v>
      </c>
      <c r="J13" s="2" t="s">
        <v>35</v>
      </c>
      <c r="K13" s="2">
        <v>10</v>
      </c>
      <c r="L13" s="45"/>
      <c r="M13" s="9" t="s">
        <v>34</v>
      </c>
      <c r="N13" s="2" t="s">
        <v>35</v>
      </c>
      <c r="O13" s="2">
        <v>10</v>
      </c>
      <c r="P13" s="47"/>
      <c r="Q13" s="4" t="s">
        <v>34</v>
      </c>
      <c r="R13" s="2" t="s">
        <v>35</v>
      </c>
      <c r="S13" s="2">
        <v>10</v>
      </c>
      <c r="T13" s="45"/>
    </row>
    <row r="14" spans="1:20" ht="13.5" thickBot="1" x14ac:dyDescent="0.25">
      <c r="A14" s="38" t="s">
        <v>36</v>
      </c>
      <c r="B14" s="39"/>
      <c r="C14" s="25">
        <f>SUM(C7:C13)</f>
        <v>275</v>
      </c>
      <c r="D14" s="26">
        <v>0</v>
      </c>
      <c r="E14" s="40" t="s">
        <v>36</v>
      </c>
      <c r="F14" s="39"/>
      <c r="G14" s="25">
        <f>SUM(G7:G13)</f>
        <v>250</v>
      </c>
      <c r="H14" s="27">
        <v>0</v>
      </c>
      <c r="I14" s="38" t="s">
        <v>36</v>
      </c>
      <c r="J14" s="39"/>
      <c r="K14" s="25">
        <f>SUM(K7:K13)</f>
        <v>250</v>
      </c>
      <c r="L14" s="26">
        <v>0</v>
      </c>
      <c r="M14" s="40" t="s">
        <v>36</v>
      </c>
      <c r="N14" s="39"/>
      <c r="O14" s="25">
        <f>SUM(O7:O13)</f>
        <v>250</v>
      </c>
      <c r="P14" s="27">
        <v>0</v>
      </c>
      <c r="Q14" s="38" t="s">
        <v>36</v>
      </c>
      <c r="R14" s="39"/>
      <c r="S14" s="25">
        <f>SUM(S7:S13)</f>
        <v>245</v>
      </c>
      <c r="T14" s="26">
        <v>0</v>
      </c>
    </row>
    <row r="15" spans="1:20" ht="13.5" thickBot="1" x14ac:dyDescent="0.25">
      <c r="A15" s="21" t="s">
        <v>17</v>
      </c>
      <c r="B15" s="22" t="s">
        <v>37</v>
      </c>
      <c r="C15" s="32" t="s">
        <v>20</v>
      </c>
      <c r="D15" s="33"/>
      <c r="E15" s="23" t="s">
        <v>17</v>
      </c>
      <c r="F15" s="22" t="s">
        <v>37</v>
      </c>
      <c r="G15" s="32" t="s">
        <v>21</v>
      </c>
      <c r="H15" s="41"/>
      <c r="I15" s="21" t="s">
        <v>17</v>
      </c>
      <c r="J15" s="22" t="s">
        <v>37</v>
      </c>
      <c r="K15" s="32" t="s">
        <v>38</v>
      </c>
      <c r="L15" s="33"/>
      <c r="M15" s="23" t="s">
        <v>17</v>
      </c>
      <c r="N15" s="22" t="s">
        <v>37</v>
      </c>
      <c r="O15" s="32" t="s">
        <v>21</v>
      </c>
      <c r="P15" s="41"/>
      <c r="Q15" s="21" t="s">
        <v>17</v>
      </c>
      <c r="R15" s="22" t="s">
        <v>37</v>
      </c>
      <c r="S15" s="32" t="s">
        <v>21</v>
      </c>
      <c r="T15" s="33"/>
    </row>
    <row r="16" spans="1:20" ht="25.5" x14ac:dyDescent="0.2">
      <c r="A16" s="18" t="s">
        <v>22</v>
      </c>
      <c r="B16" s="19" t="s">
        <v>23</v>
      </c>
      <c r="C16" s="19">
        <v>29</v>
      </c>
      <c r="D16" s="34"/>
      <c r="E16" s="20" t="s">
        <v>22</v>
      </c>
      <c r="F16" s="19" t="s">
        <v>23</v>
      </c>
      <c r="G16" s="19">
        <v>19</v>
      </c>
      <c r="H16" s="36"/>
      <c r="I16" s="18" t="s">
        <v>22</v>
      </c>
      <c r="J16" s="19" t="s">
        <v>23</v>
      </c>
      <c r="K16" s="19">
        <v>29</v>
      </c>
      <c r="L16" s="34"/>
      <c r="M16" s="20" t="s">
        <v>22</v>
      </c>
      <c r="N16" s="19" t="s">
        <v>23</v>
      </c>
      <c r="O16" s="19">
        <v>19</v>
      </c>
      <c r="P16" s="36"/>
      <c r="Q16" s="18" t="s">
        <v>22</v>
      </c>
      <c r="R16" s="19" t="s">
        <v>23</v>
      </c>
      <c r="S16" s="19">
        <v>19</v>
      </c>
      <c r="T16" s="34"/>
    </row>
    <row r="17" spans="1:20" x14ac:dyDescent="0.2">
      <c r="A17" s="4" t="s">
        <v>24</v>
      </c>
      <c r="B17" s="2" t="s">
        <v>25</v>
      </c>
      <c r="C17" s="2">
        <v>40</v>
      </c>
      <c r="D17" s="35"/>
      <c r="E17" s="9" t="s">
        <v>24</v>
      </c>
      <c r="F17" s="2" t="s">
        <v>25</v>
      </c>
      <c r="G17" s="2">
        <v>35</v>
      </c>
      <c r="H17" s="37"/>
      <c r="I17" s="4" t="s">
        <v>24</v>
      </c>
      <c r="J17" s="2" t="s">
        <v>25</v>
      </c>
      <c r="K17" s="2">
        <v>40</v>
      </c>
      <c r="L17" s="35"/>
      <c r="M17" s="9" t="s">
        <v>24</v>
      </c>
      <c r="N17" s="2" t="s">
        <v>25</v>
      </c>
      <c r="O17" s="2">
        <v>35</v>
      </c>
      <c r="P17" s="37"/>
      <c r="Q17" s="4" t="s">
        <v>24</v>
      </c>
      <c r="R17" s="2" t="s">
        <v>25</v>
      </c>
      <c r="S17" s="2">
        <v>35</v>
      </c>
      <c r="T17" s="35"/>
    </row>
    <row r="18" spans="1:20" x14ac:dyDescent="0.2">
      <c r="A18" s="4" t="s">
        <v>28</v>
      </c>
      <c r="B18" s="2" t="s">
        <v>29</v>
      </c>
      <c r="C18" s="2">
        <v>75</v>
      </c>
      <c r="D18" s="35"/>
      <c r="E18" s="9" t="s">
        <v>28</v>
      </c>
      <c r="F18" s="2" t="s">
        <v>29</v>
      </c>
      <c r="G18" s="2">
        <v>40</v>
      </c>
      <c r="H18" s="37"/>
      <c r="I18" s="4" t="s">
        <v>28</v>
      </c>
      <c r="J18" s="2" t="s">
        <v>29</v>
      </c>
      <c r="K18" s="2">
        <v>50</v>
      </c>
      <c r="L18" s="35"/>
      <c r="M18" s="9" t="s">
        <v>28</v>
      </c>
      <c r="N18" s="2" t="s">
        <v>29</v>
      </c>
      <c r="O18" s="2">
        <v>40</v>
      </c>
      <c r="P18" s="37"/>
      <c r="Q18" s="4" t="s">
        <v>28</v>
      </c>
      <c r="R18" s="2" t="s">
        <v>29</v>
      </c>
      <c r="S18" s="2">
        <v>40</v>
      </c>
      <c r="T18" s="35"/>
    </row>
    <row r="19" spans="1:20" ht="25.5" x14ac:dyDescent="0.2">
      <c r="A19" s="4" t="s">
        <v>34</v>
      </c>
      <c r="B19" s="2" t="s">
        <v>35</v>
      </c>
      <c r="C19" s="2">
        <v>10</v>
      </c>
      <c r="D19" s="35"/>
      <c r="E19" s="9" t="s">
        <v>34</v>
      </c>
      <c r="F19" s="2" t="s">
        <v>35</v>
      </c>
      <c r="G19" s="2">
        <v>5</v>
      </c>
      <c r="H19" s="37"/>
      <c r="I19" s="4" t="s">
        <v>34</v>
      </c>
      <c r="J19" s="2" t="s">
        <v>35</v>
      </c>
      <c r="K19" s="2">
        <v>10</v>
      </c>
      <c r="L19" s="35"/>
      <c r="M19" s="9" t="s">
        <v>34</v>
      </c>
      <c r="N19" s="2" t="s">
        <v>35</v>
      </c>
      <c r="O19" s="2">
        <v>5</v>
      </c>
      <c r="P19" s="37"/>
      <c r="Q19" s="4" t="s">
        <v>34</v>
      </c>
      <c r="R19" s="2" t="s">
        <v>35</v>
      </c>
      <c r="S19" s="2">
        <v>5</v>
      </c>
      <c r="T19" s="35"/>
    </row>
    <row r="20" spans="1:20" ht="25.5" x14ac:dyDescent="0.2">
      <c r="A20" s="4" t="s">
        <v>39</v>
      </c>
      <c r="B20" s="2" t="s">
        <v>40</v>
      </c>
      <c r="C20" s="2">
        <v>165</v>
      </c>
      <c r="D20" s="35"/>
      <c r="E20" s="9" t="s">
        <v>39</v>
      </c>
      <c r="F20" s="2" t="s">
        <v>40</v>
      </c>
      <c r="G20" s="2">
        <v>151</v>
      </c>
      <c r="H20" s="37"/>
      <c r="I20" s="4" t="s">
        <v>39</v>
      </c>
      <c r="J20" s="2" t="s">
        <v>40</v>
      </c>
      <c r="K20" s="2">
        <v>165</v>
      </c>
      <c r="L20" s="35"/>
      <c r="M20" s="9" t="s">
        <v>39</v>
      </c>
      <c r="N20" s="2" t="s">
        <v>40</v>
      </c>
      <c r="O20" s="2">
        <v>151</v>
      </c>
      <c r="P20" s="37"/>
      <c r="Q20" s="4" t="s">
        <v>39</v>
      </c>
      <c r="R20" s="2" t="s">
        <v>40</v>
      </c>
      <c r="S20" s="2">
        <v>151</v>
      </c>
      <c r="T20" s="35"/>
    </row>
    <row r="21" spans="1:20" ht="13.5" thickBot="1" x14ac:dyDescent="0.25">
      <c r="A21" s="28" t="s">
        <v>36</v>
      </c>
      <c r="B21" s="29"/>
      <c r="C21" s="5">
        <f>SUM(C16:C20)</f>
        <v>319</v>
      </c>
      <c r="D21" s="6">
        <v>0</v>
      </c>
      <c r="E21" s="30" t="s">
        <v>36</v>
      </c>
      <c r="F21" s="29"/>
      <c r="G21" s="5">
        <f>SUM(G16:G20)</f>
        <v>250</v>
      </c>
      <c r="H21" s="11">
        <v>0.01</v>
      </c>
      <c r="I21" s="28" t="s">
        <v>36</v>
      </c>
      <c r="J21" s="29"/>
      <c r="K21" s="5">
        <f>SUM(K16:K20)</f>
        <v>294</v>
      </c>
      <c r="L21" s="6">
        <v>0</v>
      </c>
      <c r="M21" s="30" t="s">
        <v>36</v>
      </c>
      <c r="N21" s="29"/>
      <c r="O21" s="5">
        <f>SUM(O16:O20)</f>
        <v>250</v>
      </c>
      <c r="P21" s="11">
        <v>0.01</v>
      </c>
      <c r="Q21" s="28" t="s">
        <v>36</v>
      </c>
      <c r="R21" s="29"/>
      <c r="S21" s="5">
        <f>SUM(S16:S20)</f>
        <v>250</v>
      </c>
      <c r="T21" s="6">
        <v>0.01</v>
      </c>
    </row>
    <row r="22" spans="1:20" ht="50.1" customHeight="1" x14ac:dyDescent="0.2">
      <c r="A22" s="31" t="s">
        <v>41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</sheetData>
  <mergeCells count="51">
    <mergeCell ref="A2:D2"/>
    <mergeCell ref="E2:H2"/>
    <mergeCell ref="I2:L2"/>
    <mergeCell ref="M2:P2"/>
    <mergeCell ref="Q2:T2"/>
    <mergeCell ref="A1:D1"/>
    <mergeCell ref="E1:H1"/>
    <mergeCell ref="I1:L1"/>
    <mergeCell ref="M1:P1"/>
    <mergeCell ref="Q1:T1"/>
    <mergeCell ref="A4:B4"/>
    <mergeCell ref="E4:F4"/>
    <mergeCell ref="I4:J4"/>
    <mergeCell ref="M4:N4"/>
    <mergeCell ref="Q4:R4"/>
    <mergeCell ref="A3:D3"/>
    <mergeCell ref="E3:H3"/>
    <mergeCell ref="I3:L3"/>
    <mergeCell ref="M3:P3"/>
    <mergeCell ref="Q3:T3"/>
    <mergeCell ref="D7:D13"/>
    <mergeCell ref="H7:H13"/>
    <mergeCell ref="L7:L13"/>
    <mergeCell ref="P7:P13"/>
    <mergeCell ref="T7:T13"/>
    <mergeCell ref="C6:D6"/>
    <mergeCell ref="G6:H6"/>
    <mergeCell ref="K6:L6"/>
    <mergeCell ref="O6:P6"/>
    <mergeCell ref="S6:T6"/>
    <mergeCell ref="A14:B14"/>
    <mergeCell ref="E14:F14"/>
    <mergeCell ref="I14:J14"/>
    <mergeCell ref="M14:N14"/>
    <mergeCell ref="Q14:R14"/>
    <mergeCell ref="A22:T22"/>
    <mergeCell ref="S15:T15"/>
    <mergeCell ref="D16:D20"/>
    <mergeCell ref="H16:H20"/>
    <mergeCell ref="L16:L20"/>
    <mergeCell ref="P16:P20"/>
    <mergeCell ref="T16:T20"/>
    <mergeCell ref="C15:D15"/>
    <mergeCell ref="G15:H15"/>
    <mergeCell ref="K15:L15"/>
    <mergeCell ref="O15:P15"/>
    <mergeCell ref="A21:B21"/>
    <mergeCell ref="E21:F21"/>
    <mergeCell ref="I21:J21"/>
    <mergeCell ref="M21:N21"/>
    <mergeCell ref="Q21:R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"/>
  <sheetViews>
    <sheetView workbookViewId="0">
      <selection activeCell="J11" sqref="J11"/>
    </sheetView>
  </sheetViews>
  <sheetFormatPr defaultRowHeight="12.75" x14ac:dyDescent="0.2"/>
  <cols>
    <col min="1" max="1" width="7.140625" style="57" bestFit="1" customWidth="1"/>
    <col min="2" max="2" width="24" style="57" customWidth="1"/>
    <col min="3" max="3" width="23.5703125" style="57" customWidth="1"/>
    <col min="4" max="8" width="15.7109375" style="57" customWidth="1"/>
    <col min="9" max="9" width="11.140625" style="57" customWidth="1"/>
    <col min="10" max="10" width="9.140625" style="57"/>
    <col min="11" max="11" width="11.5703125" style="57" customWidth="1"/>
    <col min="12" max="12" width="9.140625" style="57"/>
    <col min="13" max="13" width="14.28515625" style="57" bestFit="1" customWidth="1"/>
    <col min="14" max="14" width="9.140625" style="57"/>
    <col min="15" max="15" width="11.7109375" style="57" bestFit="1" customWidth="1"/>
    <col min="16" max="16384" width="9.140625" style="57"/>
  </cols>
  <sheetData>
    <row r="1" spans="1:15" ht="27.75" x14ac:dyDescent="0.2">
      <c r="A1" s="55" t="s">
        <v>58</v>
      </c>
      <c r="B1" s="56"/>
      <c r="C1" s="56"/>
      <c r="D1" s="56"/>
      <c r="E1" s="56"/>
      <c r="F1" s="56"/>
      <c r="G1" s="56"/>
      <c r="H1" s="56"/>
    </row>
    <row r="2" spans="1:15" ht="13.5" thickBot="1" x14ac:dyDescent="0.25">
      <c r="A2" s="58"/>
      <c r="B2" s="59"/>
      <c r="C2" s="59"/>
      <c r="D2" s="59"/>
      <c r="E2" s="59"/>
      <c r="F2" s="59"/>
      <c r="G2" s="59"/>
      <c r="H2" s="59"/>
    </row>
    <row r="3" spans="1:15" ht="51.75" thickBot="1" x14ac:dyDescent="0.25">
      <c r="A3" s="60" t="s">
        <v>42</v>
      </c>
      <c r="B3" s="61"/>
      <c r="C3" s="62" t="s">
        <v>43</v>
      </c>
      <c r="D3" s="63" t="s">
        <v>44</v>
      </c>
      <c r="E3" s="64" t="s">
        <v>45</v>
      </c>
      <c r="F3" s="64" t="s">
        <v>46</v>
      </c>
      <c r="G3" s="64" t="s">
        <v>47</v>
      </c>
      <c r="H3" s="65" t="s">
        <v>48</v>
      </c>
      <c r="I3" s="66" t="s">
        <v>49</v>
      </c>
      <c r="J3" s="67" t="s">
        <v>50</v>
      </c>
      <c r="K3" s="68" t="s">
        <v>51</v>
      </c>
      <c r="L3" s="69" t="s">
        <v>52</v>
      </c>
      <c r="M3" s="70" t="s">
        <v>53</v>
      </c>
    </row>
    <row r="4" spans="1:15" ht="18.75" customHeight="1" x14ac:dyDescent="0.2">
      <c r="A4" s="99" t="s">
        <v>54</v>
      </c>
      <c r="B4" s="102" t="s">
        <v>55</v>
      </c>
      <c r="C4" s="124" t="s">
        <v>0</v>
      </c>
      <c r="D4" s="121">
        <f t="shared" ref="D4" si="0">F4+E4</f>
        <v>800</v>
      </c>
      <c r="E4" s="113">
        <v>100</v>
      </c>
      <c r="F4" s="113">
        <v>700</v>
      </c>
      <c r="G4" s="113">
        <v>250</v>
      </c>
      <c r="H4" s="115">
        <f t="shared" ref="H4" si="1">F4-G4</f>
        <v>450</v>
      </c>
      <c r="I4" s="118">
        <v>275</v>
      </c>
      <c r="J4" s="74">
        <v>275</v>
      </c>
      <c r="K4" s="74">
        <f t="shared" ref="K4" si="2">H4-J4</f>
        <v>175</v>
      </c>
      <c r="L4" s="74">
        <v>0</v>
      </c>
      <c r="M4" s="75">
        <f>H4*24*6*L4</f>
        <v>0</v>
      </c>
      <c r="N4" s="71"/>
      <c r="O4" s="71"/>
    </row>
    <row r="5" spans="1:15" ht="18.75" customHeight="1" x14ac:dyDescent="0.2">
      <c r="A5" s="100"/>
      <c r="B5" s="103"/>
      <c r="C5" s="125" t="s">
        <v>59</v>
      </c>
      <c r="D5" s="122">
        <f t="shared" ref="D5" si="3">F5+E5</f>
        <v>700</v>
      </c>
      <c r="E5" s="112">
        <v>100</v>
      </c>
      <c r="F5" s="112">
        <v>600</v>
      </c>
      <c r="G5" s="112">
        <v>250</v>
      </c>
      <c r="H5" s="116">
        <f t="shared" ref="H5" si="4">F5-G5</f>
        <v>350</v>
      </c>
      <c r="I5" s="119">
        <v>250</v>
      </c>
      <c r="J5" s="83">
        <v>250</v>
      </c>
      <c r="K5" s="83">
        <f t="shared" ref="K5" si="5">H5-J5</f>
        <v>100</v>
      </c>
      <c r="L5" s="83">
        <v>0</v>
      </c>
      <c r="M5" s="84">
        <f>H5*24*6*L5</f>
        <v>0</v>
      </c>
      <c r="N5" s="71"/>
      <c r="O5" s="71"/>
    </row>
    <row r="6" spans="1:15" ht="18.75" customHeight="1" thickBot="1" x14ac:dyDescent="0.25">
      <c r="A6" s="101"/>
      <c r="B6" s="104"/>
      <c r="C6" s="126" t="s">
        <v>4</v>
      </c>
      <c r="D6" s="123">
        <f t="shared" ref="D6" si="6">F6+E6</f>
        <v>600</v>
      </c>
      <c r="E6" s="114">
        <v>100</v>
      </c>
      <c r="F6" s="114">
        <v>500</v>
      </c>
      <c r="G6" s="114">
        <v>250</v>
      </c>
      <c r="H6" s="117">
        <f t="shared" ref="H6:H10" si="7">F6-G6</f>
        <v>250</v>
      </c>
      <c r="I6" s="120">
        <v>245</v>
      </c>
      <c r="J6" s="92">
        <v>245</v>
      </c>
      <c r="K6" s="92">
        <f t="shared" ref="K6:K10" si="8">H6-J6</f>
        <v>5</v>
      </c>
      <c r="L6" s="92">
        <v>0</v>
      </c>
      <c r="M6" s="93">
        <f>H6*24*6*L6</f>
        <v>0</v>
      </c>
      <c r="N6" s="71"/>
      <c r="O6" s="71"/>
    </row>
    <row r="7" spans="1:15" ht="18.75" customHeight="1" x14ac:dyDescent="0.2">
      <c r="A7" s="72" t="s">
        <v>56</v>
      </c>
      <c r="B7" s="73" t="s">
        <v>57</v>
      </c>
      <c r="C7" s="105" t="s">
        <v>0</v>
      </c>
      <c r="D7" s="106">
        <f t="shared" ref="D7:D10" si="9">E7+F7</f>
        <v>700</v>
      </c>
      <c r="E7" s="107">
        <v>100</v>
      </c>
      <c r="F7" s="107">
        <v>600</v>
      </c>
      <c r="G7" s="107">
        <v>250</v>
      </c>
      <c r="H7" s="108">
        <f t="shared" si="7"/>
        <v>350</v>
      </c>
      <c r="I7" s="109">
        <v>319</v>
      </c>
      <c r="J7" s="110">
        <v>319</v>
      </c>
      <c r="K7" s="110">
        <f t="shared" si="8"/>
        <v>31</v>
      </c>
      <c r="L7" s="110">
        <v>0</v>
      </c>
      <c r="M7" s="111">
        <f>H7*24*7*L7</f>
        <v>0</v>
      </c>
      <c r="N7" s="71"/>
      <c r="O7" s="71"/>
    </row>
    <row r="8" spans="1:15" ht="18.75" customHeight="1" x14ac:dyDescent="0.2">
      <c r="A8" s="76"/>
      <c r="B8" s="77"/>
      <c r="C8" s="78" t="s">
        <v>1</v>
      </c>
      <c r="D8" s="79">
        <f t="shared" si="9"/>
        <v>600</v>
      </c>
      <c r="E8" s="80">
        <v>100</v>
      </c>
      <c r="F8" s="80">
        <v>500</v>
      </c>
      <c r="G8" s="80">
        <v>250</v>
      </c>
      <c r="H8" s="81">
        <f t="shared" si="7"/>
        <v>250</v>
      </c>
      <c r="I8" s="82">
        <v>294</v>
      </c>
      <c r="J8" s="83">
        <v>250</v>
      </c>
      <c r="K8" s="83">
        <f t="shared" si="8"/>
        <v>0</v>
      </c>
      <c r="L8" s="83">
        <v>0.01</v>
      </c>
      <c r="M8" s="84">
        <f>H8*24*12*L8</f>
        <v>720</v>
      </c>
      <c r="N8" s="71"/>
      <c r="O8" s="71"/>
    </row>
    <row r="9" spans="1:15" ht="18.75" customHeight="1" x14ac:dyDescent="0.2">
      <c r="A9" s="76"/>
      <c r="B9" s="77"/>
      <c r="C9" s="78" t="s">
        <v>2</v>
      </c>
      <c r="D9" s="79">
        <f t="shared" si="9"/>
        <v>650</v>
      </c>
      <c r="E9" s="80">
        <v>100</v>
      </c>
      <c r="F9" s="80">
        <v>550</v>
      </c>
      <c r="G9" s="80">
        <v>250</v>
      </c>
      <c r="H9" s="81">
        <f t="shared" si="7"/>
        <v>300</v>
      </c>
      <c r="I9" s="82">
        <v>294</v>
      </c>
      <c r="J9" s="83">
        <v>294</v>
      </c>
      <c r="K9" s="83">
        <f t="shared" si="8"/>
        <v>6</v>
      </c>
      <c r="L9" s="83">
        <v>0</v>
      </c>
      <c r="M9" s="84">
        <f>H9*24*2*L9</f>
        <v>0</v>
      </c>
      <c r="N9" s="71"/>
      <c r="O9" s="71"/>
    </row>
    <row r="10" spans="1:15" ht="18.75" customHeight="1" thickBot="1" x14ac:dyDescent="0.25">
      <c r="A10" s="85"/>
      <c r="B10" s="86"/>
      <c r="C10" s="87" t="s">
        <v>60</v>
      </c>
      <c r="D10" s="88">
        <f t="shared" si="9"/>
        <v>600</v>
      </c>
      <c r="E10" s="89">
        <v>100</v>
      </c>
      <c r="F10" s="89">
        <v>500</v>
      </c>
      <c r="G10" s="89">
        <v>250</v>
      </c>
      <c r="H10" s="90">
        <f t="shared" si="7"/>
        <v>250</v>
      </c>
      <c r="I10" s="91">
        <v>294</v>
      </c>
      <c r="J10" s="92">
        <v>250</v>
      </c>
      <c r="K10" s="92">
        <f t="shared" si="8"/>
        <v>0</v>
      </c>
      <c r="L10" s="92">
        <v>0.01</v>
      </c>
      <c r="M10" s="93">
        <f>H10*24*11*L10</f>
        <v>660</v>
      </c>
      <c r="N10" s="71"/>
      <c r="O10" s="71"/>
    </row>
    <row r="11" spans="1:15" ht="14.25" x14ac:dyDescent="0.2">
      <c r="I11" s="94"/>
      <c r="J11" s="94"/>
      <c r="K11" s="94"/>
      <c r="L11" s="94"/>
      <c r="M11" s="95"/>
      <c r="N11" s="71"/>
      <c r="O11" s="71"/>
    </row>
    <row r="12" spans="1:15" ht="15" x14ac:dyDescent="0.2">
      <c r="I12" s="94"/>
      <c r="J12" s="94"/>
      <c r="K12" s="94"/>
      <c r="L12" s="94"/>
      <c r="M12" s="96">
        <f>SUM(M6:M10)</f>
        <v>1380</v>
      </c>
      <c r="N12" s="71"/>
      <c r="O12" s="97"/>
    </row>
    <row r="13" spans="1:15" ht="14.25" x14ac:dyDescent="0.2">
      <c r="I13" s="71"/>
      <c r="J13" s="71"/>
      <c r="K13" s="71"/>
      <c r="L13" s="71"/>
      <c r="M13" s="98"/>
      <c r="N13" s="71"/>
      <c r="O13" s="71"/>
    </row>
    <row r="14" spans="1:15" x14ac:dyDescent="0.2">
      <c r="I14" s="71"/>
      <c r="J14" s="71"/>
      <c r="K14" s="71"/>
      <c r="L14" s="71"/>
      <c r="M14" s="71"/>
      <c r="N14" s="71"/>
      <c r="O14" s="71"/>
    </row>
  </sheetData>
  <mergeCells count="7">
    <mergeCell ref="A1:H1"/>
    <mergeCell ref="A2:H2"/>
    <mergeCell ref="A3:B3"/>
    <mergeCell ref="A7:A10"/>
    <mergeCell ref="B7:B10"/>
    <mergeCell ref="A4:A6"/>
    <mergeCell ref="B4:B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2024-01-17T11:58:27Z</dcterms:created>
  <dcterms:modified xsi:type="dcterms:W3CDTF">2024-01-17T12:06:48Z</dcterms:modified>
</cp:coreProperties>
</file>