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30" yWindow="90" windowWidth="15405" windowHeight="12705"/>
  </bookViews>
  <sheets>
    <sheet name="MachetaResults" sheetId="1" r:id="rId1"/>
    <sheet name="Available ATC" sheetId="2" r:id="rId2"/>
  </sheets>
  <calcPr calcId="145621"/>
</workbook>
</file>

<file path=xl/calcChain.xml><?xml version="1.0" encoding="utf-8"?>
<calcChain xmlns="http://schemas.openxmlformats.org/spreadsheetml/2006/main">
  <c r="M11" i="2" l="1"/>
  <c r="M9" i="2"/>
  <c r="M8" i="2"/>
  <c r="M7" i="2"/>
  <c r="M6" i="2"/>
  <c r="M5" i="2"/>
  <c r="M4" i="2"/>
  <c r="H9" i="2"/>
  <c r="D9" i="2"/>
  <c r="H8" i="2"/>
  <c r="D8" i="2"/>
  <c r="H6" i="2"/>
  <c r="D6" i="2"/>
  <c r="H7" i="2"/>
  <c r="K7" i="2" s="1"/>
  <c r="D7" i="2"/>
  <c r="H5" i="2"/>
  <c r="K5" i="2" s="1"/>
  <c r="D5" i="2"/>
  <c r="H4" i="2"/>
  <c r="K4" i="2" s="1"/>
  <c r="D4" i="2"/>
  <c r="K9" i="2" l="1"/>
  <c r="K8" i="2"/>
  <c r="K6" i="2"/>
  <c r="S24" i="1"/>
  <c r="O24" i="1"/>
  <c r="K24" i="1"/>
  <c r="G24" i="1"/>
  <c r="C24" i="1"/>
  <c r="S15" i="1"/>
  <c r="O15" i="1"/>
  <c r="K15" i="1"/>
  <c r="G15" i="1"/>
  <c r="C15" i="1"/>
</calcChain>
</file>

<file path=xl/comments1.xml><?xml version="1.0" encoding="utf-8"?>
<comments xmlns="http://schemas.openxmlformats.org/spreadsheetml/2006/main">
  <authors>
    <author>Radu Naniu</author>
  </authors>
  <commentList>
    <comment ref="H3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<sst xmlns="http://schemas.openxmlformats.org/spreadsheetml/2006/main" count="259" uniqueCount="66">
  <si>
    <t>01-11.08.2024</t>
  </si>
  <si>
    <t>12-16.08.2024</t>
  </si>
  <si>
    <t>17-18.08.2024</t>
  </si>
  <si>
    <t>19-23.08.2024</t>
  </si>
  <si>
    <t>24-31.08.2024</t>
  </si>
  <si>
    <t>CROSS BORDER CAPACITY ALLOCATION AUCTION RESULTS for the period of:
01-11.08.2024</t>
  </si>
  <si>
    <t>CROSS BORDER CAPACITY ALLOCATION AUCTION RESULTS for the period of:
12-16.08.2024</t>
  </si>
  <si>
    <t>CROSS BORDER CAPACITY ALLOCATION AUCTION RESULTS for the period of:
17-18.08.2024</t>
  </si>
  <si>
    <t>CROSS BORDER CAPACITY ALLOCATION AUCTION RESULTS for the period of:
19-23.08.2024</t>
  </si>
  <si>
    <t>CROSS BORDER CAPACITY ALLOCATION AUCTION RESULTS for the period of:
24-31.08.2024</t>
  </si>
  <si>
    <t>Participant</t>
  </si>
  <si>
    <t>Allocated Capacity</t>
  </si>
  <si>
    <t>Price</t>
  </si>
  <si>
    <t>EIC</t>
  </si>
  <si>
    <t>Name</t>
  </si>
  <si>
    <t>[MW]</t>
  </si>
  <si>
    <t>[EUR/MWh]</t>
  </si>
  <si>
    <t>SERBIA</t>
  </si>
  <si>
    <t>IMPORT (RS-RO)</t>
  </si>
  <si>
    <t>ATC = 250</t>
  </si>
  <si>
    <t>ATC = 0</t>
  </si>
  <si>
    <t>ATC = 350</t>
  </si>
  <si>
    <t>12XEFT-SWITZERLR</t>
  </si>
  <si>
    <t>ENERGY FINANCING TEAM SWITZERLAND AG</t>
  </si>
  <si>
    <t>32X001100101073T</t>
  </si>
  <si>
    <t>Energovia EOOD</t>
  </si>
  <si>
    <t>30XRODISTRIB---W</t>
  </si>
  <si>
    <t>ENERGY DISTRIBUTION SERVICES</t>
  </si>
  <si>
    <t>11XIGET--------D</t>
  </si>
  <si>
    <t>GEN-I d.o.o</t>
  </si>
  <si>
    <t>15X-MVM--------B</t>
  </si>
  <si>
    <t>MVM PARTNER ENERGIAKERESKEDELMI ZARTKORUEN MUKODO RESZVENYTARSASAG</t>
  </si>
  <si>
    <t>11XPPCDDE9-----D</t>
  </si>
  <si>
    <t>PPC= PUBLIC POWER CORPORATION SA</t>
  </si>
  <si>
    <t>34X-0000000076-S</t>
  </si>
  <si>
    <t>ReNRGY Trading group SR d.o.o. Beograd</t>
  </si>
  <si>
    <t>14X----0000009-1</t>
  </si>
  <si>
    <t>VITOL Power &amp; Gas</t>
  </si>
  <si>
    <t>Total Allocated Capacity</t>
  </si>
  <si>
    <t>EXPORT (RO-RS)</t>
  </si>
  <si>
    <t>ATC = 150</t>
  </si>
  <si>
    <t>30XROEGL-------B</t>
  </si>
  <si>
    <t>AXPO ENERGY ROMANIA SA</t>
  </si>
  <si>
    <t>32XEGL-BULGARIAC</t>
  </si>
  <si>
    <t>AXPO Bulgaria EAD</t>
  </si>
  <si>
    <t>32X0011001016581</t>
  </si>
  <si>
    <t>Nomad Energy Company EOOD</t>
  </si>
  <si>
    <t>NOTE: The deadline for transferring capacities for the month of AUGUST is 25 IULIE 2024, 12:00(RO). _x000D_
The transfers are to be operated by the participants in the DAMAS platform and the corresponding annex for the transfer is to be sent  by email to: contracte.alocare@transelectrica.ro</t>
  </si>
  <si>
    <t>Direction</t>
  </si>
  <si>
    <t>PERIOD</t>
  </si>
  <si>
    <t>TTC</t>
  </si>
  <si>
    <t>TRM</t>
  </si>
  <si>
    <t>NTC</t>
  </si>
  <si>
    <t>AAC</t>
  </si>
  <si>
    <t>ATCm</t>
  </si>
  <si>
    <t>Total requested capacity</t>
  </si>
  <si>
    <t>Total allocated capacity</t>
  </si>
  <si>
    <t>Available capacity after the auction</t>
  </si>
  <si>
    <t>Auction Price</t>
  </si>
  <si>
    <t>Auction Value</t>
  </si>
  <si>
    <t>IMPORT</t>
  </si>
  <si>
    <t>Serbia -&gt; Romania (RS-RO)</t>
  </si>
  <si>
    <t>EXPORT</t>
  </si>
  <si>
    <t>Romania -&gt; Serbia (RO-RS)</t>
  </si>
  <si>
    <t>August 2024</t>
  </si>
  <si>
    <t>01-18.08.2024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</si>
</sst>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38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0"/>
      <name val="Arial"/>
      <family val="2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1"/>
      <name val="Tahoma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8">
    <xf numFmtId="0" fontId="0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10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9" fillId="20" borderId="11" applyNumberFormat="0" applyFont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20" fillId="7" borderId="0" applyNumberFormat="0" applyBorder="0" applyAlignment="0" applyProtection="0"/>
    <xf numFmtId="0" fontId="21" fillId="25" borderId="12" applyNumberFormat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3" fillId="0" borderId="0"/>
    <xf numFmtId="0" fontId="2" fillId="0" borderId="0"/>
    <xf numFmtId="0" fontId="25" fillId="0" borderId="13" applyNumberFormat="0" applyFill="0" applyAlignment="0" applyProtection="0"/>
    <xf numFmtId="0" fontId="26" fillId="6" borderId="0" applyNumberFormat="0" applyBorder="0" applyAlignment="0" applyProtection="0"/>
    <xf numFmtId="0" fontId="27" fillId="26" borderId="0" applyNumberFormat="0" applyBorder="0" applyAlignment="0" applyProtection="0"/>
    <xf numFmtId="0" fontId="28" fillId="25" borderId="5" applyNumberFormat="0" applyAlignment="0" applyProtection="0"/>
    <xf numFmtId="0" fontId="24" fillId="0" borderId="0"/>
    <xf numFmtId="0" fontId="2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0" fillId="3" borderId="4" xfId="0" applyFill="1" applyBorder="1"/>
    <xf numFmtId="0" fontId="9" fillId="3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/>
    <xf numFmtId="0" fontId="0" fillId="0" borderId="14" xfId="0" applyBorder="1"/>
    <xf numFmtId="1" fontId="7" fillId="0" borderId="17" xfId="0" applyNumberFormat="1" applyFont="1" applyFill="1" applyBorder="1" applyAlignment="1">
      <alignment horizontal="center" vertical="center" wrapText="1"/>
    </xf>
    <xf numFmtId="4" fontId="8" fillId="0" borderId="18" xfId="0" applyNumberFormat="1" applyFont="1" applyFill="1" applyBorder="1" applyAlignment="1">
      <alignment horizontal="center" wrapText="1"/>
    </xf>
    <xf numFmtId="4" fontId="8" fillId="0" borderId="20" xfId="0" applyNumberFormat="1" applyFont="1" applyFill="1" applyBorder="1" applyAlignment="1">
      <alignment horizontal="center" wrapText="1"/>
    </xf>
    <xf numFmtId="0" fontId="0" fillId="0" borderId="21" xfId="0" applyBorder="1"/>
    <xf numFmtId="0" fontId="0" fillId="3" borderId="21" xfId="0" applyFill="1" applyBorder="1"/>
    <xf numFmtId="0" fontId="9" fillId="0" borderId="21" xfId="0" applyFont="1" applyBorder="1" applyAlignment="1">
      <alignment horizontal="center" vertical="center" wrapText="1"/>
    </xf>
    <xf numFmtId="0" fontId="0" fillId="3" borderId="14" xfId="0" applyFill="1" applyBorder="1"/>
    <xf numFmtId="0" fontId="9" fillId="3" borderId="14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24" xfId="0" applyBorder="1"/>
    <xf numFmtId="0" fontId="0" fillId="0" borderId="27" xfId="0" applyBorder="1"/>
    <xf numFmtId="0" fontId="0" fillId="3" borderId="23" xfId="0" applyFill="1" applyBorder="1"/>
    <xf numFmtId="0" fontId="0" fillId="3" borderId="24" xfId="0" applyFill="1" applyBorder="1"/>
    <xf numFmtId="0" fontId="4" fillId="2" borderId="28" xfId="0" applyFont="1" applyFill="1" applyBorder="1" applyAlignment="1">
      <alignment horizontal="center" vertical="center" wrapText="1"/>
    </xf>
    <xf numFmtId="49" fontId="4" fillId="2" borderId="29" xfId="0" applyNumberFormat="1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4" fontId="8" fillId="0" borderId="33" xfId="0" applyNumberFormat="1" applyFont="1" applyFill="1" applyBorder="1" applyAlignment="1">
      <alignment horizontal="center" wrapText="1"/>
    </xf>
    <xf numFmtId="4" fontId="8" fillId="0" borderId="3" xfId="0" applyNumberFormat="1" applyFont="1" applyFill="1" applyBorder="1" applyAlignment="1">
      <alignment horizont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49" fontId="7" fillId="0" borderId="22" xfId="0" applyNumberFormat="1" applyFont="1" applyFill="1" applyBorder="1" applyAlignment="1">
      <alignment horizontal="center" vertical="center" wrapText="1"/>
    </xf>
    <xf numFmtId="0" fontId="4" fillId="4" borderId="0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4" fontId="4" fillId="0" borderId="25" xfId="0" applyNumberFormat="1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vertical="center" wrapText="1"/>
    </xf>
    <xf numFmtId="4" fontId="4" fillId="0" borderId="26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4" xfId="0" applyNumberFormat="1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7" fontId="29" fillId="0" borderId="0" xfId="55" quotePrefix="1" applyNumberFormat="1" applyFont="1" applyBorder="1" applyAlignment="1">
      <alignment horizontal="center" vertical="center"/>
    </xf>
    <xf numFmtId="0" fontId="30" fillId="0" borderId="0" xfId="55" applyFont="1" applyBorder="1" applyAlignment="1">
      <alignment horizontal="center" vertical="center"/>
    </xf>
    <xf numFmtId="0" fontId="2" fillId="0" borderId="0" xfId="38"/>
    <xf numFmtId="0" fontId="31" fillId="0" borderId="35" xfId="55" applyFont="1" applyBorder="1" applyAlignment="1">
      <alignment horizontal="center" vertical="center"/>
    </xf>
    <xf numFmtId="0" fontId="31" fillId="0" borderId="0" xfId="55" applyFont="1" applyBorder="1" applyAlignment="1">
      <alignment horizontal="center" vertical="center"/>
    </xf>
    <xf numFmtId="0" fontId="4" fillId="27" borderId="28" xfId="55" applyFont="1" applyFill="1" applyBorder="1" applyAlignment="1">
      <alignment horizontal="center" vertical="center" wrapText="1"/>
    </xf>
    <xf numFmtId="0" fontId="4" fillId="27" borderId="31" xfId="55" applyFont="1" applyFill="1" applyBorder="1" applyAlignment="1">
      <alignment horizontal="center" vertical="center" wrapText="1"/>
    </xf>
    <xf numFmtId="0" fontId="32" fillId="27" borderId="36" xfId="55" applyFont="1" applyFill="1" applyBorder="1" applyAlignment="1">
      <alignment horizontal="center" vertical="center" wrapText="1"/>
    </xf>
    <xf numFmtId="0" fontId="32" fillId="27" borderId="37" xfId="55" applyFont="1" applyFill="1" applyBorder="1" applyAlignment="1">
      <alignment horizontal="center" vertical="center" wrapText="1"/>
    </xf>
    <xf numFmtId="0" fontId="32" fillId="27" borderId="38" xfId="55" applyFont="1" applyFill="1" applyBorder="1" applyAlignment="1">
      <alignment horizontal="center" vertical="center" wrapText="1"/>
    </xf>
    <xf numFmtId="0" fontId="32" fillId="27" borderId="39" xfId="55" applyFont="1" applyFill="1" applyBorder="1" applyAlignment="1">
      <alignment horizontal="center" vertical="center" wrapText="1"/>
    </xf>
    <xf numFmtId="0" fontId="4" fillId="28" borderId="37" xfId="45" applyFont="1" applyFill="1" applyBorder="1" applyAlignment="1">
      <alignment horizontal="center" vertical="center" wrapText="1"/>
    </xf>
    <xf numFmtId="0" fontId="4" fillId="29" borderId="38" xfId="45" applyFont="1" applyFill="1" applyBorder="1" applyAlignment="1">
      <alignment horizontal="center" vertical="center" wrapText="1"/>
    </xf>
    <xf numFmtId="0" fontId="4" fillId="30" borderId="38" xfId="45" applyFont="1" applyFill="1" applyBorder="1" applyAlignment="1">
      <alignment horizontal="center" vertical="center" wrapText="1"/>
    </xf>
    <xf numFmtId="0" fontId="4" fillId="31" borderId="38" xfId="56" applyFont="1" applyFill="1" applyBorder="1" applyAlignment="1">
      <alignment horizontal="center" vertical="center" wrapText="1"/>
    </xf>
    <xf numFmtId="0" fontId="4" fillId="31" borderId="39" xfId="56" applyFont="1" applyFill="1" applyBorder="1" applyAlignment="1">
      <alignment horizontal="center" vertical="center" wrapText="1"/>
    </xf>
    <xf numFmtId="0" fontId="33" fillId="2" borderId="36" xfId="55" applyFont="1" applyFill="1" applyBorder="1" applyAlignment="1">
      <alignment horizontal="center" vertical="center" textRotation="90" wrapText="1"/>
    </xf>
    <xf numFmtId="0" fontId="33" fillId="32" borderId="36" xfId="55" applyFont="1" applyFill="1" applyBorder="1" applyAlignment="1">
      <alignment horizontal="center" vertical="center" wrapText="1"/>
    </xf>
    <xf numFmtId="14" fontId="33" fillId="32" borderId="40" xfId="38" applyNumberFormat="1" applyFont="1" applyFill="1" applyBorder="1" applyAlignment="1">
      <alignment horizontal="center" vertical="center" wrapText="1"/>
    </xf>
    <xf numFmtId="0" fontId="9" fillId="32" borderId="32" xfId="55" applyFont="1" applyFill="1" applyBorder="1" applyAlignment="1">
      <alignment horizontal="center" vertical="center" wrapText="1"/>
    </xf>
    <xf numFmtId="0" fontId="9" fillId="32" borderId="29" xfId="55" applyNumberFormat="1" applyFont="1" applyFill="1" applyBorder="1" applyAlignment="1">
      <alignment horizontal="center" vertical="center" wrapText="1"/>
    </xf>
    <xf numFmtId="0" fontId="32" fillId="33" borderId="30" xfId="55" applyFont="1" applyFill="1" applyBorder="1" applyAlignment="1">
      <alignment horizontal="center" vertical="center" wrapText="1"/>
    </xf>
    <xf numFmtId="0" fontId="9" fillId="0" borderId="28" xfId="55" applyNumberFormat="1" applyFont="1" applyFill="1" applyBorder="1" applyAlignment="1">
      <alignment horizontal="center" vertical="center" wrapText="1"/>
    </xf>
    <xf numFmtId="0" fontId="9" fillId="0" borderId="29" xfId="55" applyNumberFormat="1" applyFont="1" applyFill="1" applyBorder="1" applyAlignment="1">
      <alignment horizontal="center" vertical="center" wrapText="1"/>
    </xf>
    <xf numFmtId="43" fontId="34" fillId="0" borderId="31" xfId="57" applyFont="1" applyFill="1" applyBorder="1" applyAlignment="1">
      <alignment horizontal="center" vertical="center"/>
    </xf>
    <xf numFmtId="0" fontId="2" fillId="0" borderId="0" xfId="38" applyBorder="1"/>
    <xf numFmtId="0" fontId="33" fillId="32" borderId="41" xfId="55" applyFont="1" applyFill="1" applyBorder="1" applyAlignment="1">
      <alignment horizontal="center" vertical="center" wrapText="1"/>
    </xf>
    <xf numFmtId="0" fontId="33" fillId="2" borderId="42" xfId="55" applyFont="1" applyFill="1" applyBorder="1" applyAlignment="1">
      <alignment horizontal="center" vertical="center" textRotation="90" wrapText="1"/>
    </xf>
    <xf numFmtId="0" fontId="33" fillId="35" borderId="40" xfId="38" applyFont="1" applyFill="1" applyBorder="1" applyAlignment="1">
      <alignment horizontal="center" vertical="center" wrapText="1"/>
    </xf>
    <xf numFmtId="0" fontId="9" fillId="35" borderId="28" xfId="55" applyFont="1" applyFill="1" applyBorder="1" applyAlignment="1">
      <alignment horizontal="center" vertical="center" wrapText="1"/>
    </xf>
    <xf numFmtId="0" fontId="9" fillId="35" borderId="29" xfId="55" applyFont="1" applyFill="1" applyBorder="1" applyAlignment="1">
      <alignment horizontal="center" vertical="center" wrapText="1"/>
    </xf>
    <xf numFmtId="0" fontId="32" fillId="35" borderId="31" xfId="55" applyFont="1" applyFill="1" applyBorder="1" applyAlignment="1">
      <alignment horizontal="center" vertical="center" wrapText="1"/>
    </xf>
    <xf numFmtId="0" fontId="9" fillId="0" borderId="32" xfId="55" applyNumberFormat="1" applyFont="1" applyFill="1" applyBorder="1" applyAlignment="1">
      <alignment horizontal="center" vertical="center" wrapText="1"/>
    </xf>
    <xf numFmtId="0" fontId="9" fillId="0" borderId="0" xfId="55" applyNumberFormat="1" applyFont="1" applyFill="1" applyBorder="1" applyAlignment="1">
      <alignment horizontal="center" vertical="center" wrapText="1"/>
    </xf>
    <xf numFmtId="43" fontId="34" fillId="0" borderId="0" xfId="57" applyFont="1" applyFill="1" applyBorder="1" applyAlignment="1">
      <alignment horizontal="center" vertical="center"/>
    </xf>
    <xf numFmtId="43" fontId="35" fillId="0" borderId="0" xfId="57" applyFont="1" applyFill="1" applyBorder="1" applyAlignment="1">
      <alignment horizontal="center" vertical="center"/>
    </xf>
    <xf numFmtId="43" fontId="2" fillId="0" borderId="0" xfId="38" applyNumberFormat="1" applyBorder="1"/>
    <xf numFmtId="43" fontId="36" fillId="0" borderId="0" xfId="38" applyNumberFormat="1" applyFont="1" applyBorder="1"/>
    <xf numFmtId="0" fontId="33" fillId="35" borderId="36" xfId="55" applyFont="1" applyFill="1" applyBorder="1" applyAlignment="1">
      <alignment horizontal="center" vertical="center" wrapText="1"/>
    </xf>
    <xf numFmtId="0" fontId="33" fillId="35" borderId="41" xfId="55" applyFont="1" applyFill="1" applyBorder="1" applyAlignment="1">
      <alignment horizontal="center" vertical="center" wrapText="1"/>
    </xf>
    <xf numFmtId="0" fontId="33" fillId="35" borderId="42" xfId="55" applyFont="1" applyFill="1" applyBorder="1" applyAlignment="1">
      <alignment horizontal="center" vertical="center" wrapText="1"/>
    </xf>
    <xf numFmtId="0" fontId="33" fillId="34" borderId="36" xfId="55" applyFont="1" applyFill="1" applyBorder="1" applyAlignment="1">
      <alignment horizontal="center" vertical="center" textRotation="90" wrapText="1"/>
    </xf>
    <xf numFmtId="0" fontId="33" fillId="34" borderId="41" xfId="55" applyFont="1" applyFill="1" applyBorder="1" applyAlignment="1">
      <alignment horizontal="center" vertical="center" textRotation="90" wrapText="1"/>
    </xf>
    <xf numFmtId="0" fontId="33" fillId="34" borderId="42" xfId="55" applyFont="1" applyFill="1" applyBorder="1" applyAlignment="1">
      <alignment horizontal="center" vertical="center" textRotation="90" wrapText="1"/>
    </xf>
  </cellXfs>
  <cellStyles count="58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40% - 1. jelölőszín" xfId="7"/>
    <cellStyle name="40% - 2. jelölőszín" xfId="8"/>
    <cellStyle name="40% - 3. jelölőszín" xfId="9"/>
    <cellStyle name="40% - 4. jelölőszín" xfId="10"/>
    <cellStyle name="40% - 5. jelölőszín" xfId="11"/>
    <cellStyle name="40% - 6. jelölőszín" xfId="12"/>
    <cellStyle name="60% - 1. jelölőszín" xfId="13"/>
    <cellStyle name="60% - 2. jelölőszín" xfId="14"/>
    <cellStyle name="60% - 3. jelölőszín" xfId="15"/>
    <cellStyle name="60% - 4. jelölőszín" xfId="16"/>
    <cellStyle name="60% - 5. jelölőszín" xfId="17"/>
    <cellStyle name="60% - 6. jelölőszín" xfId="18"/>
    <cellStyle name="Bevitel" xfId="19"/>
    <cellStyle name="Cím" xfId="20"/>
    <cellStyle name="Címsor 1" xfId="21"/>
    <cellStyle name="Címsor 2" xfId="22"/>
    <cellStyle name="Címsor 3" xfId="23"/>
    <cellStyle name="Címsor 4" xfId="24"/>
    <cellStyle name="Comma 2" xfId="57"/>
    <cellStyle name="Ellenőrzőcella" xfId="25"/>
    <cellStyle name="Figyelmeztetés" xfId="26"/>
    <cellStyle name="Hivatkozott cella" xfId="27"/>
    <cellStyle name="Jegyzet" xfId="28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/>
    <cellStyle name="Kimenet" xfId="36"/>
    <cellStyle name="Magyarázó szöveg" xfId="37"/>
    <cellStyle name="Normal" xfId="0" builtinId="0"/>
    <cellStyle name="Normal 2" xfId="38"/>
    <cellStyle name="Normal 3" xfId="39"/>
    <cellStyle name="Normal 3 2" xfId="40"/>
    <cellStyle name="Normal 3 3" xfId="41"/>
    <cellStyle name="Normal 3 3 2" xfId="42"/>
    <cellStyle name="Normal 3 4" xfId="43"/>
    <cellStyle name="Normal 4" xfId="44"/>
    <cellStyle name="Normal 4 2" xfId="45"/>
    <cellStyle name="Normal 5" xfId="46"/>
    <cellStyle name="Normal 5 2" xfId="47"/>
    <cellStyle name="Normal 6" xfId="48"/>
    <cellStyle name="Normal 7" xfId="49"/>
    <cellStyle name="Normal 8" xfId="50"/>
    <cellStyle name="Normal 9" xfId="56"/>
    <cellStyle name="Normal_Sheet1" xfId="55"/>
    <cellStyle name="Összesen" xfId="51"/>
    <cellStyle name="Rossz" xfId="52"/>
    <cellStyle name="Semleges" xfId="53"/>
    <cellStyle name="Számítás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workbookViewId="0">
      <pane ySplit="3" topLeftCell="A4" activePane="bottomLeft" state="frozen"/>
      <selection pane="bottomLeft" activeCell="A16" sqref="A16:T16"/>
    </sheetView>
  </sheetViews>
  <sheetFormatPr defaultRowHeight="12.75" x14ac:dyDescent="0.2"/>
  <cols>
    <col min="1" max="120" width="20.7109375" customWidth="1"/>
  </cols>
  <sheetData>
    <row r="1" spans="1:20" x14ac:dyDescent="0.2">
      <c r="A1" s="59" t="s">
        <v>0</v>
      </c>
      <c r="B1" s="59"/>
      <c r="C1" s="59"/>
      <c r="D1" s="59"/>
      <c r="E1" s="59" t="s">
        <v>1</v>
      </c>
      <c r="F1" s="59"/>
      <c r="G1" s="59"/>
      <c r="H1" s="59"/>
      <c r="I1" s="59" t="s">
        <v>2</v>
      </c>
      <c r="J1" s="59"/>
      <c r="K1" s="59"/>
      <c r="L1" s="59"/>
      <c r="M1" s="59" t="s">
        <v>3</v>
      </c>
      <c r="N1" s="59"/>
      <c r="O1" s="59"/>
      <c r="P1" s="59"/>
      <c r="Q1" s="59" t="s">
        <v>4</v>
      </c>
      <c r="R1" s="59"/>
      <c r="S1" s="59"/>
      <c r="T1" s="59"/>
    </row>
    <row r="2" spans="1:20" ht="13.5" thickBot="1" x14ac:dyDescent="0.25">
      <c r="A2" s="60">
        <v>11</v>
      </c>
      <c r="B2" s="60"/>
      <c r="C2" s="60"/>
      <c r="D2" s="60"/>
      <c r="E2" s="60">
        <v>5</v>
      </c>
      <c r="F2" s="60"/>
      <c r="G2" s="60"/>
      <c r="H2" s="60"/>
      <c r="I2" s="60">
        <v>2</v>
      </c>
      <c r="J2" s="60"/>
      <c r="K2" s="60"/>
      <c r="L2" s="60"/>
      <c r="M2" s="60">
        <v>5</v>
      </c>
      <c r="N2" s="60"/>
      <c r="O2" s="60"/>
      <c r="P2" s="60"/>
      <c r="Q2" s="60">
        <v>8</v>
      </c>
      <c r="R2" s="60"/>
      <c r="S2" s="60"/>
      <c r="T2" s="60"/>
    </row>
    <row r="3" spans="1:20" ht="35.1" customHeight="1" thickBot="1" x14ac:dyDescent="0.25">
      <c r="A3" s="54" t="s">
        <v>5</v>
      </c>
      <c r="B3" s="40"/>
      <c r="C3" s="40"/>
      <c r="D3" s="49"/>
      <c r="E3" s="54" t="s">
        <v>6</v>
      </c>
      <c r="F3" s="40"/>
      <c r="G3" s="40"/>
      <c r="H3" s="41"/>
      <c r="I3" s="55" t="s">
        <v>7</v>
      </c>
      <c r="J3" s="40"/>
      <c r="K3" s="40"/>
      <c r="L3" s="49"/>
      <c r="M3" s="54" t="s">
        <v>8</v>
      </c>
      <c r="N3" s="40"/>
      <c r="O3" s="40"/>
      <c r="P3" s="41"/>
      <c r="Q3" s="55" t="s">
        <v>9</v>
      </c>
      <c r="R3" s="40"/>
      <c r="S3" s="40"/>
      <c r="T3" s="41"/>
    </row>
    <row r="4" spans="1:20" x14ac:dyDescent="0.2">
      <c r="A4" s="56" t="s">
        <v>10</v>
      </c>
      <c r="B4" s="57"/>
      <c r="C4" s="14" t="s">
        <v>11</v>
      </c>
      <c r="D4" s="15" t="s">
        <v>12</v>
      </c>
      <c r="E4" s="56" t="s">
        <v>10</v>
      </c>
      <c r="F4" s="57"/>
      <c r="G4" s="14" t="s">
        <v>11</v>
      </c>
      <c r="H4" s="16" t="s">
        <v>12</v>
      </c>
      <c r="I4" s="58" t="s">
        <v>10</v>
      </c>
      <c r="J4" s="57"/>
      <c r="K4" s="14" t="s">
        <v>11</v>
      </c>
      <c r="L4" s="15" t="s">
        <v>12</v>
      </c>
      <c r="M4" s="56" t="s">
        <v>10</v>
      </c>
      <c r="N4" s="57"/>
      <c r="O4" s="14" t="s">
        <v>11</v>
      </c>
      <c r="P4" s="16" t="s">
        <v>12</v>
      </c>
      <c r="Q4" s="58" t="s">
        <v>10</v>
      </c>
      <c r="R4" s="57"/>
      <c r="S4" s="14" t="s">
        <v>11</v>
      </c>
      <c r="T4" s="16" t="s">
        <v>12</v>
      </c>
    </row>
    <row r="5" spans="1:20" ht="13.5" thickBot="1" x14ac:dyDescent="0.25">
      <c r="A5" s="17" t="s">
        <v>13</v>
      </c>
      <c r="B5" s="18" t="s">
        <v>14</v>
      </c>
      <c r="C5" s="19" t="s">
        <v>15</v>
      </c>
      <c r="D5" s="20" t="s">
        <v>16</v>
      </c>
      <c r="E5" s="17" t="s">
        <v>13</v>
      </c>
      <c r="F5" s="18" t="s">
        <v>14</v>
      </c>
      <c r="G5" s="19" t="s">
        <v>15</v>
      </c>
      <c r="H5" s="21" t="s">
        <v>16</v>
      </c>
      <c r="I5" s="22" t="s">
        <v>13</v>
      </c>
      <c r="J5" s="18" t="s">
        <v>14</v>
      </c>
      <c r="K5" s="19" t="s">
        <v>15</v>
      </c>
      <c r="L5" s="20" t="s">
        <v>16</v>
      </c>
      <c r="M5" s="17" t="s">
        <v>13</v>
      </c>
      <c r="N5" s="18" t="s">
        <v>14</v>
      </c>
      <c r="O5" s="19" t="s">
        <v>15</v>
      </c>
      <c r="P5" s="21" t="s">
        <v>16</v>
      </c>
      <c r="Q5" s="22" t="s">
        <v>13</v>
      </c>
      <c r="R5" s="18" t="s">
        <v>14</v>
      </c>
      <c r="S5" s="19" t="s">
        <v>15</v>
      </c>
      <c r="T5" s="21" t="s">
        <v>16</v>
      </c>
    </row>
    <row r="6" spans="1:20" ht="13.5" thickBot="1" x14ac:dyDescent="0.25">
      <c r="A6" s="28" t="s">
        <v>17</v>
      </c>
      <c r="B6" s="29" t="s">
        <v>18</v>
      </c>
      <c r="C6" s="40" t="s">
        <v>19</v>
      </c>
      <c r="D6" s="49"/>
      <c r="E6" s="28" t="s">
        <v>17</v>
      </c>
      <c r="F6" s="29" t="s">
        <v>18</v>
      </c>
      <c r="G6" s="40" t="s">
        <v>19</v>
      </c>
      <c r="H6" s="41"/>
      <c r="I6" s="30" t="s">
        <v>17</v>
      </c>
      <c r="J6" s="29" t="s">
        <v>18</v>
      </c>
      <c r="K6" s="40" t="s">
        <v>19</v>
      </c>
      <c r="L6" s="49"/>
      <c r="M6" s="28" t="s">
        <v>17</v>
      </c>
      <c r="N6" s="29" t="s">
        <v>18</v>
      </c>
      <c r="O6" s="40" t="s">
        <v>20</v>
      </c>
      <c r="P6" s="41"/>
      <c r="Q6" s="30" t="s">
        <v>17</v>
      </c>
      <c r="R6" s="29" t="s">
        <v>18</v>
      </c>
      <c r="S6" s="40" t="s">
        <v>21</v>
      </c>
      <c r="T6" s="41"/>
    </row>
    <row r="7" spans="1:20" x14ac:dyDescent="0.2">
      <c r="A7" s="23" t="s">
        <v>22</v>
      </c>
      <c r="B7" s="24" t="s">
        <v>23</v>
      </c>
      <c r="C7" s="24">
        <v>50</v>
      </c>
      <c r="D7" s="50"/>
      <c r="E7" s="23" t="s">
        <v>22</v>
      </c>
      <c r="F7" s="24" t="s">
        <v>23</v>
      </c>
      <c r="G7" s="24">
        <v>50</v>
      </c>
      <c r="H7" s="52"/>
      <c r="I7" s="25" t="s">
        <v>22</v>
      </c>
      <c r="J7" s="24" t="s">
        <v>23</v>
      </c>
      <c r="K7" s="24">
        <v>50</v>
      </c>
      <c r="L7" s="50"/>
      <c r="M7" s="26" t="s">
        <v>22</v>
      </c>
      <c r="N7" s="27" t="s">
        <v>23</v>
      </c>
      <c r="O7" s="27">
        <v>0</v>
      </c>
      <c r="P7" s="52"/>
      <c r="Q7" s="25" t="s">
        <v>22</v>
      </c>
      <c r="R7" s="24" t="s">
        <v>23</v>
      </c>
      <c r="S7" s="24">
        <v>70</v>
      </c>
      <c r="T7" s="52"/>
    </row>
    <row r="8" spans="1:20" x14ac:dyDescent="0.2">
      <c r="A8" s="5" t="s">
        <v>24</v>
      </c>
      <c r="B8" s="4" t="s">
        <v>25</v>
      </c>
      <c r="C8" s="4">
        <v>100</v>
      </c>
      <c r="D8" s="51"/>
      <c r="E8" s="5" t="s">
        <v>24</v>
      </c>
      <c r="F8" s="4" t="s">
        <v>25</v>
      </c>
      <c r="G8" s="4">
        <v>100</v>
      </c>
      <c r="H8" s="53"/>
      <c r="I8" s="9" t="s">
        <v>24</v>
      </c>
      <c r="J8" s="4" t="s">
        <v>25</v>
      </c>
      <c r="K8" s="4">
        <v>100</v>
      </c>
      <c r="L8" s="51"/>
      <c r="M8" s="12" t="s">
        <v>24</v>
      </c>
      <c r="N8" s="1" t="s">
        <v>25</v>
      </c>
      <c r="O8" s="1">
        <v>0</v>
      </c>
      <c r="P8" s="53"/>
      <c r="Q8" s="9" t="s">
        <v>24</v>
      </c>
      <c r="R8" s="4" t="s">
        <v>25</v>
      </c>
      <c r="S8" s="4">
        <v>140</v>
      </c>
      <c r="T8" s="53"/>
    </row>
    <row r="9" spans="1:20" x14ac:dyDescent="0.2">
      <c r="A9" s="5" t="s">
        <v>26</v>
      </c>
      <c r="B9" s="4" t="s">
        <v>27</v>
      </c>
      <c r="C9" s="4">
        <v>10</v>
      </c>
      <c r="D9" s="51"/>
      <c r="E9" s="5" t="s">
        <v>26</v>
      </c>
      <c r="F9" s="4" t="s">
        <v>27</v>
      </c>
      <c r="G9" s="4">
        <v>10</v>
      </c>
      <c r="H9" s="53"/>
      <c r="I9" s="9" t="s">
        <v>26</v>
      </c>
      <c r="J9" s="4" t="s">
        <v>27</v>
      </c>
      <c r="K9" s="4">
        <v>10</v>
      </c>
      <c r="L9" s="51"/>
      <c r="M9" s="12" t="s">
        <v>26</v>
      </c>
      <c r="N9" s="1" t="s">
        <v>27</v>
      </c>
      <c r="O9" s="1">
        <v>0</v>
      </c>
      <c r="P9" s="53"/>
      <c r="Q9" s="9" t="s">
        <v>26</v>
      </c>
      <c r="R9" s="4" t="s">
        <v>27</v>
      </c>
      <c r="S9" s="4">
        <v>20</v>
      </c>
      <c r="T9" s="53"/>
    </row>
    <row r="10" spans="1:20" x14ac:dyDescent="0.2">
      <c r="A10" s="5" t="s">
        <v>28</v>
      </c>
      <c r="B10" s="4" t="s">
        <v>29</v>
      </c>
      <c r="C10" s="4">
        <v>40</v>
      </c>
      <c r="D10" s="51"/>
      <c r="E10" s="5" t="s">
        <v>28</v>
      </c>
      <c r="F10" s="4" t="s">
        <v>29</v>
      </c>
      <c r="G10" s="4">
        <v>40</v>
      </c>
      <c r="H10" s="53"/>
      <c r="I10" s="9" t="s">
        <v>28</v>
      </c>
      <c r="J10" s="4" t="s">
        <v>29</v>
      </c>
      <c r="K10" s="4">
        <v>40</v>
      </c>
      <c r="L10" s="51"/>
      <c r="M10" s="12" t="s">
        <v>28</v>
      </c>
      <c r="N10" s="1" t="s">
        <v>29</v>
      </c>
      <c r="O10" s="1">
        <v>0</v>
      </c>
      <c r="P10" s="53"/>
      <c r="Q10" s="9" t="s">
        <v>28</v>
      </c>
      <c r="R10" s="4" t="s">
        <v>29</v>
      </c>
      <c r="S10" s="4">
        <v>60</v>
      </c>
      <c r="T10" s="53"/>
    </row>
    <row r="11" spans="1:20" x14ac:dyDescent="0.2">
      <c r="A11" s="5" t="s">
        <v>30</v>
      </c>
      <c r="B11" s="4" t="s">
        <v>31</v>
      </c>
      <c r="C11" s="4">
        <v>10</v>
      </c>
      <c r="D11" s="51"/>
      <c r="E11" s="5" t="s">
        <v>30</v>
      </c>
      <c r="F11" s="4" t="s">
        <v>31</v>
      </c>
      <c r="G11" s="4">
        <v>10</v>
      </c>
      <c r="H11" s="53"/>
      <c r="I11" s="9" t="s">
        <v>30</v>
      </c>
      <c r="J11" s="4" t="s">
        <v>31</v>
      </c>
      <c r="K11" s="4">
        <v>10</v>
      </c>
      <c r="L11" s="51"/>
      <c r="M11" s="12" t="s">
        <v>30</v>
      </c>
      <c r="N11" s="1" t="s">
        <v>31</v>
      </c>
      <c r="O11" s="1">
        <v>0</v>
      </c>
      <c r="P11" s="53"/>
      <c r="Q11" s="9" t="s">
        <v>30</v>
      </c>
      <c r="R11" s="4" t="s">
        <v>31</v>
      </c>
      <c r="S11" s="4">
        <v>20</v>
      </c>
      <c r="T11" s="53"/>
    </row>
    <row r="12" spans="1:20" x14ac:dyDescent="0.2">
      <c r="A12" s="5" t="s">
        <v>32</v>
      </c>
      <c r="B12" s="4" t="s">
        <v>33</v>
      </c>
      <c r="C12" s="4">
        <v>30</v>
      </c>
      <c r="D12" s="51"/>
      <c r="E12" s="5" t="s">
        <v>32</v>
      </c>
      <c r="F12" s="4" t="s">
        <v>33</v>
      </c>
      <c r="G12" s="4">
        <v>30</v>
      </c>
      <c r="H12" s="53"/>
      <c r="I12" s="9" t="s">
        <v>32</v>
      </c>
      <c r="J12" s="4" t="s">
        <v>33</v>
      </c>
      <c r="K12" s="4">
        <v>30</v>
      </c>
      <c r="L12" s="51"/>
      <c r="M12" s="12" t="s">
        <v>32</v>
      </c>
      <c r="N12" s="1" t="s">
        <v>33</v>
      </c>
      <c r="O12" s="1">
        <v>0</v>
      </c>
      <c r="P12" s="53"/>
      <c r="Q12" s="9" t="s">
        <v>32</v>
      </c>
      <c r="R12" s="4" t="s">
        <v>33</v>
      </c>
      <c r="S12" s="4">
        <v>30</v>
      </c>
      <c r="T12" s="53"/>
    </row>
    <row r="13" spans="1:20" x14ac:dyDescent="0.2">
      <c r="A13" s="5" t="s">
        <v>34</v>
      </c>
      <c r="B13" s="4" t="s">
        <v>35</v>
      </c>
      <c r="C13" s="4">
        <v>5</v>
      </c>
      <c r="D13" s="51"/>
      <c r="E13" s="5" t="s">
        <v>34</v>
      </c>
      <c r="F13" s="4" t="s">
        <v>35</v>
      </c>
      <c r="G13" s="4">
        <v>5</v>
      </c>
      <c r="H13" s="53"/>
      <c r="I13" s="9" t="s">
        <v>34</v>
      </c>
      <c r="J13" s="4" t="s">
        <v>35</v>
      </c>
      <c r="K13" s="4">
        <v>5</v>
      </c>
      <c r="L13" s="51"/>
      <c r="M13" s="12" t="s">
        <v>34</v>
      </c>
      <c r="N13" s="1" t="s">
        <v>35</v>
      </c>
      <c r="O13" s="1">
        <v>0</v>
      </c>
      <c r="P13" s="53"/>
      <c r="Q13" s="9" t="s">
        <v>34</v>
      </c>
      <c r="R13" s="4" t="s">
        <v>35</v>
      </c>
      <c r="S13" s="4">
        <v>5</v>
      </c>
      <c r="T13" s="53"/>
    </row>
    <row r="14" spans="1:20" x14ac:dyDescent="0.2">
      <c r="A14" s="5" t="s">
        <v>36</v>
      </c>
      <c r="B14" s="4" t="s">
        <v>37</v>
      </c>
      <c r="C14" s="4">
        <v>5</v>
      </c>
      <c r="D14" s="51"/>
      <c r="E14" s="5" t="s">
        <v>36</v>
      </c>
      <c r="F14" s="4" t="s">
        <v>37</v>
      </c>
      <c r="G14" s="4">
        <v>5</v>
      </c>
      <c r="H14" s="53"/>
      <c r="I14" s="9" t="s">
        <v>36</v>
      </c>
      <c r="J14" s="4" t="s">
        <v>37</v>
      </c>
      <c r="K14" s="4">
        <v>5</v>
      </c>
      <c r="L14" s="51"/>
      <c r="M14" s="12" t="s">
        <v>36</v>
      </c>
      <c r="N14" s="1" t="s">
        <v>37</v>
      </c>
      <c r="O14" s="1">
        <v>0</v>
      </c>
      <c r="P14" s="53"/>
      <c r="Q14" s="9" t="s">
        <v>36</v>
      </c>
      <c r="R14" s="4" t="s">
        <v>37</v>
      </c>
      <c r="S14" s="4">
        <v>5</v>
      </c>
      <c r="T14" s="53"/>
    </row>
    <row r="15" spans="1:20" ht="13.5" thickBot="1" x14ac:dyDescent="0.25">
      <c r="A15" s="46" t="s">
        <v>38</v>
      </c>
      <c r="B15" s="47"/>
      <c r="C15" s="31">
        <f>SUM(C7:C14)</f>
        <v>250</v>
      </c>
      <c r="D15" s="32">
        <v>1.2</v>
      </c>
      <c r="E15" s="46" t="s">
        <v>38</v>
      </c>
      <c r="F15" s="47"/>
      <c r="G15" s="31">
        <f>SUM(G7:G14)</f>
        <v>250</v>
      </c>
      <c r="H15" s="33">
        <v>1.2</v>
      </c>
      <c r="I15" s="48" t="s">
        <v>38</v>
      </c>
      <c r="J15" s="47"/>
      <c r="K15" s="31">
        <f>SUM(K7:K14)</f>
        <v>250</v>
      </c>
      <c r="L15" s="32">
        <v>1.2</v>
      </c>
      <c r="M15" s="46" t="s">
        <v>38</v>
      </c>
      <c r="N15" s="47"/>
      <c r="O15" s="31">
        <f>SUM(O7:O14)</f>
        <v>0</v>
      </c>
      <c r="P15" s="33">
        <v>0</v>
      </c>
      <c r="Q15" s="48" t="s">
        <v>38</v>
      </c>
      <c r="R15" s="47"/>
      <c r="S15" s="31">
        <f>SUM(S7:S14)</f>
        <v>350</v>
      </c>
      <c r="T15" s="33">
        <v>0.87</v>
      </c>
    </row>
    <row r="16" spans="1:20" ht="13.5" thickBot="1" x14ac:dyDescent="0.25">
      <c r="A16" s="28" t="s">
        <v>17</v>
      </c>
      <c r="B16" s="29" t="s">
        <v>39</v>
      </c>
      <c r="C16" s="40" t="s">
        <v>40</v>
      </c>
      <c r="D16" s="49"/>
      <c r="E16" s="28" t="s">
        <v>17</v>
      </c>
      <c r="F16" s="29" t="s">
        <v>39</v>
      </c>
      <c r="G16" s="40" t="s">
        <v>19</v>
      </c>
      <c r="H16" s="41"/>
      <c r="I16" s="30" t="s">
        <v>17</v>
      </c>
      <c r="J16" s="29" t="s">
        <v>39</v>
      </c>
      <c r="K16" s="40" t="s">
        <v>40</v>
      </c>
      <c r="L16" s="49"/>
      <c r="M16" s="28" t="s">
        <v>17</v>
      </c>
      <c r="N16" s="29" t="s">
        <v>39</v>
      </c>
      <c r="O16" s="40" t="s">
        <v>20</v>
      </c>
      <c r="P16" s="41"/>
      <c r="Q16" s="30" t="s">
        <v>17</v>
      </c>
      <c r="R16" s="29" t="s">
        <v>39</v>
      </c>
      <c r="S16" s="40" t="s">
        <v>40</v>
      </c>
      <c r="T16" s="41"/>
    </row>
    <row r="17" spans="1:20" ht="25.5" x14ac:dyDescent="0.2">
      <c r="A17" s="23" t="s">
        <v>41</v>
      </c>
      <c r="B17" s="24" t="s">
        <v>42</v>
      </c>
      <c r="C17" s="24">
        <v>10</v>
      </c>
      <c r="D17" s="42"/>
      <c r="E17" s="23" t="s">
        <v>41</v>
      </c>
      <c r="F17" s="24" t="s">
        <v>42</v>
      </c>
      <c r="G17" s="24">
        <v>15</v>
      </c>
      <c r="H17" s="44"/>
      <c r="I17" s="25" t="s">
        <v>41</v>
      </c>
      <c r="J17" s="24" t="s">
        <v>42</v>
      </c>
      <c r="K17" s="24">
        <v>5</v>
      </c>
      <c r="L17" s="42"/>
      <c r="M17" s="34" t="s">
        <v>41</v>
      </c>
      <c r="N17" s="35" t="s">
        <v>42</v>
      </c>
      <c r="O17" s="35">
        <v>0</v>
      </c>
      <c r="P17" s="44"/>
      <c r="Q17" s="25" t="s">
        <v>41</v>
      </c>
      <c r="R17" s="24" t="s">
        <v>42</v>
      </c>
      <c r="S17" s="24">
        <v>10</v>
      </c>
      <c r="T17" s="44"/>
    </row>
    <row r="18" spans="1:20" x14ac:dyDescent="0.2">
      <c r="A18" s="5" t="s">
        <v>43</v>
      </c>
      <c r="B18" s="4" t="s">
        <v>44</v>
      </c>
      <c r="C18" s="4">
        <v>10</v>
      </c>
      <c r="D18" s="43"/>
      <c r="E18" s="5" t="s">
        <v>43</v>
      </c>
      <c r="F18" s="4" t="s">
        <v>44</v>
      </c>
      <c r="G18" s="4">
        <v>10</v>
      </c>
      <c r="H18" s="45"/>
      <c r="I18" s="9" t="s">
        <v>43</v>
      </c>
      <c r="J18" s="4" t="s">
        <v>44</v>
      </c>
      <c r="K18" s="4">
        <v>10</v>
      </c>
      <c r="L18" s="43"/>
      <c r="M18" s="13" t="s">
        <v>43</v>
      </c>
      <c r="N18" s="2" t="s">
        <v>44</v>
      </c>
      <c r="O18" s="2">
        <v>0</v>
      </c>
      <c r="P18" s="45"/>
      <c r="Q18" s="9" t="s">
        <v>43</v>
      </c>
      <c r="R18" s="4" t="s">
        <v>44</v>
      </c>
      <c r="S18" s="4">
        <v>10</v>
      </c>
      <c r="T18" s="45"/>
    </row>
    <row r="19" spans="1:20" ht="38.25" x14ac:dyDescent="0.2">
      <c r="A19" s="5" t="s">
        <v>22</v>
      </c>
      <c r="B19" s="4" t="s">
        <v>23</v>
      </c>
      <c r="C19" s="4">
        <v>15</v>
      </c>
      <c r="D19" s="43"/>
      <c r="E19" s="5" t="s">
        <v>22</v>
      </c>
      <c r="F19" s="4" t="s">
        <v>23</v>
      </c>
      <c r="G19" s="4">
        <v>15</v>
      </c>
      <c r="H19" s="45"/>
      <c r="I19" s="9" t="s">
        <v>22</v>
      </c>
      <c r="J19" s="4" t="s">
        <v>23</v>
      </c>
      <c r="K19" s="4">
        <v>15</v>
      </c>
      <c r="L19" s="43"/>
      <c r="M19" s="13" t="s">
        <v>22</v>
      </c>
      <c r="N19" s="2" t="s">
        <v>23</v>
      </c>
      <c r="O19" s="2">
        <v>0</v>
      </c>
      <c r="P19" s="45"/>
      <c r="Q19" s="9" t="s">
        <v>22</v>
      </c>
      <c r="R19" s="4" t="s">
        <v>23</v>
      </c>
      <c r="S19" s="4">
        <v>15</v>
      </c>
      <c r="T19" s="45"/>
    </row>
    <row r="20" spans="1:20" x14ac:dyDescent="0.2">
      <c r="A20" s="5" t="s">
        <v>24</v>
      </c>
      <c r="B20" s="4" t="s">
        <v>25</v>
      </c>
      <c r="C20" s="4">
        <v>75</v>
      </c>
      <c r="D20" s="43"/>
      <c r="E20" s="5" t="s">
        <v>24</v>
      </c>
      <c r="F20" s="4" t="s">
        <v>25</v>
      </c>
      <c r="G20" s="4">
        <v>100</v>
      </c>
      <c r="H20" s="45"/>
      <c r="I20" s="9" t="s">
        <v>24</v>
      </c>
      <c r="J20" s="4" t="s">
        <v>25</v>
      </c>
      <c r="K20" s="4">
        <v>80</v>
      </c>
      <c r="L20" s="43"/>
      <c r="M20" s="13" t="s">
        <v>24</v>
      </c>
      <c r="N20" s="2" t="s">
        <v>25</v>
      </c>
      <c r="O20" s="2">
        <v>0</v>
      </c>
      <c r="P20" s="45"/>
      <c r="Q20" s="9" t="s">
        <v>24</v>
      </c>
      <c r="R20" s="4" t="s">
        <v>25</v>
      </c>
      <c r="S20" s="4">
        <v>75</v>
      </c>
      <c r="T20" s="45"/>
    </row>
    <row r="21" spans="1:20" ht="38.25" x14ac:dyDescent="0.2">
      <c r="A21" s="5" t="s">
        <v>26</v>
      </c>
      <c r="B21" s="4" t="s">
        <v>27</v>
      </c>
      <c r="C21" s="4">
        <v>18</v>
      </c>
      <c r="D21" s="43"/>
      <c r="E21" s="5" t="s">
        <v>26</v>
      </c>
      <c r="F21" s="4" t="s">
        <v>27</v>
      </c>
      <c r="G21" s="4">
        <v>65</v>
      </c>
      <c r="H21" s="45"/>
      <c r="I21" s="9" t="s">
        <v>26</v>
      </c>
      <c r="J21" s="4" t="s">
        <v>27</v>
      </c>
      <c r="K21" s="4">
        <v>25</v>
      </c>
      <c r="L21" s="43"/>
      <c r="M21" s="13" t="s">
        <v>26</v>
      </c>
      <c r="N21" s="2" t="s">
        <v>27</v>
      </c>
      <c r="O21" s="2">
        <v>0</v>
      </c>
      <c r="P21" s="45"/>
      <c r="Q21" s="9" t="s">
        <v>26</v>
      </c>
      <c r="R21" s="4" t="s">
        <v>27</v>
      </c>
      <c r="S21" s="4">
        <v>25</v>
      </c>
      <c r="T21" s="45"/>
    </row>
    <row r="22" spans="1:20" x14ac:dyDescent="0.2">
      <c r="A22" s="5" t="s">
        <v>28</v>
      </c>
      <c r="B22" s="4" t="s">
        <v>29</v>
      </c>
      <c r="C22" s="4">
        <v>7</v>
      </c>
      <c r="D22" s="43"/>
      <c r="E22" s="5" t="s">
        <v>28</v>
      </c>
      <c r="F22" s="4" t="s">
        <v>29</v>
      </c>
      <c r="G22" s="4">
        <v>30</v>
      </c>
      <c r="H22" s="45"/>
      <c r="I22" s="10" t="s">
        <v>28</v>
      </c>
      <c r="J22" s="1" t="s">
        <v>29</v>
      </c>
      <c r="K22" s="1">
        <v>0</v>
      </c>
      <c r="L22" s="43"/>
      <c r="M22" s="13" t="s">
        <v>28</v>
      </c>
      <c r="N22" s="2" t="s">
        <v>29</v>
      </c>
      <c r="O22" s="2">
        <v>0</v>
      </c>
      <c r="P22" s="45"/>
      <c r="Q22" s="10" t="s">
        <v>28</v>
      </c>
      <c r="R22" s="1" t="s">
        <v>29</v>
      </c>
      <c r="S22" s="1">
        <v>0</v>
      </c>
      <c r="T22" s="45"/>
    </row>
    <row r="23" spans="1:20" ht="25.5" x14ac:dyDescent="0.2">
      <c r="A23" s="5" t="s">
        <v>45</v>
      </c>
      <c r="B23" s="4" t="s">
        <v>46</v>
      </c>
      <c r="C23" s="4">
        <v>15</v>
      </c>
      <c r="D23" s="43"/>
      <c r="E23" s="5" t="s">
        <v>45</v>
      </c>
      <c r="F23" s="4" t="s">
        <v>46</v>
      </c>
      <c r="G23" s="4">
        <v>15</v>
      </c>
      <c r="H23" s="45"/>
      <c r="I23" s="11" t="s">
        <v>45</v>
      </c>
      <c r="J23" s="3" t="s">
        <v>46</v>
      </c>
      <c r="K23" s="3">
        <v>15</v>
      </c>
      <c r="L23" s="43"/>
      <c r="M23" s="13" t="s">
        <v>45</v>
      </c>
      <c r="N23" s="2" t="s">
        <v>46</v>
      </c>
      <c r="O23" s="2">
        <v>0</v>
      </c>
      <c r="P23" s="45"/>
      <c r="Q23" s="11" t="s">
        <v>45</v>
      </c>
      <c r="R23" s="3" t="s">
        <v>46</v>
      </c>
      <c r="S23" s="3">
        <v>15</v>
      </c>
      <c r="T23" s="45"/>
    </row>
    <row r="24" spans="1:20" ht="13.5" thickBot="1" x14ac:dyDescent="0.25">
      <c r="A24" s="36" t="s">
        <v>38</v>
      </c>
      <c r="B24" s="37"/>
      <c r="C24" s="6">
        <f>SUM(C17:C23)</f>
        <v>150</v>
      </c>
      <c r="D24" s="8">
        <v>1.95</v>
      </c>
      <c r="E24" s="36" t="s">
        <v>38</v>
      </c>
      <c r="F24" s="37"/>
      <c r="G24" s="6">
        <f>SUM(G17:G23)</f>
        <v>250</v>
      </c>
      <c r="H24" s="7">
        <v>1.1000000000000001</v>
      </c>
      <c r="I24" s="38" t="s">
        <v>38</v>
      </c>
      <c r="J24" s="37"/>
      <c r="K24" s="6">
        <f>SUM(K17:K23)</f>
        <v>150</v>
      </c>
      <c r="L24" s="8">
        <v>1.87</v>
      </c>
      <c r="M24" s="36" t="s">
        <v>38</v>
      </c>
      <c r="N24" s="37"/>
      <c r="O24" s="6">
        <f>SUM(O17:O23)</f>
        <v>0</v>
      </c>
      <c r="P24" s="7">
        <v>0</v>
      </c>
      <c r="Q24" s="38" t="s">
        <v>38</v>
      </c>
      <c r="R24" s="37"/>
      <c r="S24" s="6">
        <f>SUM(S17:S23)</f>
        <v>150</v>
      </c>
      <c r="T24" s="7">
        <v>1.95</v>
      </c>
    </row>
    <row r="25" spans="1:20" ht="50.1" customHeight="1" x14ac:dyDescent="0.2">
      <c r="A25" s="39" t="s">
        <v>47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</row>
  </sheetData>
  <mergeCells count="51">
    <mergeCell ref="A2:D2"/>
    <mergeCell ref="E2:H2"/>
    <mergeCell ref="I2:L2"/>
    <mergeCell ref="M2:P2"/>
    <mergeCell ref="Q2:T2"/>
    <mergeCell ref="A1:D1"/>
    <mergeCell ref="E1:H1"/>
    <mergeCell ref="I1:L1"/>
    <mergeCell ref="M1:P1"/>
    <mergeCell ref="Q1:T1"/>
    <mergeCell ref="A4:B4"/>
    <mergeCell ref="E4:F4"/>
    <mergeCell ref="I4:J4"/>
    <mergeCell ref="M4:N4"/>
    <mergeCell ref="Q4:R4"/>
    <mergeCell ref="A3:D3"/>
    <mergeCell ref="E3:H3"/>
    <mergeCell ref="I3:L3"/>
    <mergeCell ref="M3:P3"/>
    <mergeCell ref="Q3:T3"/>
    <mergeCell ref="D7:D14"/>
    <mergeCell ref="H7:H14"/>
    <mergeCell ref="L7:L14"/>
    <mergeCell ref="P7:P14"/>
    <mergeCell ref="T7:T14"/>
    <mergeCell ref="C6:D6"/>
    <mergeCell ref="G6:H6"/>
    <mergeCell ref="K6:L6"/>
    <mergeCell ref="O6:P6"/>
    <mergeCell ref="S6:T6"/>
    <mergeCell ref="A15:B15"/>
    <mergeCell ref="E15:F15"/>
    <mergeCell ref="I15:J15"/>
    <mergeCell ref="M15:N15"/>
    <mergeCell ref="Q15:R15"/>
    <mergeCell ref="A25:T25"/>
    <mergeCell ref="S16:T16"/>
    <mergeCell ref="D17:D23"/>
    <mergeCell ref="H17:H23"/>
    <mergeCell ref="L17:L23"/>
    <mergeCell ref="P17:P23"/>
    <mergeCell ref="T17:T23"/>
    <mergeCell ref="C16:D16"/>
    <mergeCell ref="G16:H16"/>
    <mergeCell ref="K16:L16"/>
    <mergeCell ref="O16:P16"/>
    <mergeCell ref="A24:B24"/>
    <mergeCell ref="E24:F24"/>
    <mergeCell ref="I24:J24"/>
    <mergeCell ref="M24:N24"/>
    <mergeCell ref="Q24:R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3"/>
  <sheetViews>
    <sheetView workbookViewId="0">
      <selection activeCell="I12" sqref="I12"/>
    </sheetView>
  </sheetViews>
  <sheetFormatPr defaultRowHeight="12.75" x14ac:dyDescent="0.2"/>
  <cols>
    <col min="1" max="1" width="7.140625" style="63" bestFit="1" customWidth="1"/>
    <col min="2" max="2" width="24" style="63" customWidth="1"/>
    <col min="3" max="3" width="23.5703125" style="63" customWidth="1"/>
    <col min="4" max="8" width="15.7109375" style="63" customWidth="1"/>
    <col min="9" max="9" width="11.140625" style="63" customWidth="1"/>
    <col min="10" max="10" width="9.140625" style="63"/>
    <col min="11" max="11" width="11.5703125" style="63" customWidth="1"/>
    <col min="12" max="12" width="9.140625" style="63"/>
    <col min="13" max="13" width="15.85546875" style="63" bestFit="1" customWidth="1"/>
    <col min="14" max="14" width="9.140625" style="63"/>
    <col min="15" max="15" width="11.7109375" style="63" bestFit="1" customWidth="1"/>
    <col min="16" max="16384" width="9.140625" style="63"/>
  </cols>
  <sheetData>
    <row r="1" spans="1:15" ht="27.75" x14ac:dyDescent="0.2">
      <c r="A1" s="61" t="s">
        <v>64</v>
      </c>
      <c r="B1" s="62"/>
      <c r="C1" s="62"/>
      <c r="D1" s="62"/>
      <c r="E1" s="62"/>
      <c r="F1" s="62"/>
      <c r="G1" s="62"/>
      <c r="H1" s="62"/>
    </row>
    <row r="2" spans="1:15" ht="13.5" thickBot="1" x14ac:dyDescent="0.25">
      <c r="A2" s="64"/>
      <c r="B2" s="65"/>
      <c r="C2" s="65"/>
      <c r="D2" s="65"/>
      <c r="E2" s="65"/>
      <c r="F2" s="65"/>
      <c r="G2" s="65"/>
      <c r="H2" s="65"/>
    </row>
    <row r="3" spans="1:15" ht="51.75" thickBot="1" x14ac:dyDescent="0.25">
      <c r="A3" s="66" t="s">
        <v>48</v>
      </c>
      <c r="B3" s="67"/>
      <c r="C3" s="68" t="s">
        <v>49</v>
      </c>
      <c r="D3" s="69" t="s">
        <v>50</v>
      </c>
      <c r="E3" s="70" t="s">
        <v>51</v>
      </c>
      <c r="F3" s="70" t="s">
        <v>52</v>
      </c>
      <c r="G3" s="70" t="s">
        <v>53</v>
      </c>
      <c r="H3" s="71" t="s">
        <v>54</v>
      </c>
      <c r="I3" s="72" t="s">
        <v>55</v>
      </c>
      <c r="J3" s="73" t="s">
        <v>56</v>
      </c>
      <c r="K3" s="74" t="s">
        <v>57</v>
      </c>
      <c r="L3" s="75" t="s">
        <v>58</v>
      </c>
      <c r="M3" s="76" t="s">
        <v>59</v>
      </c>
    </row>
    <row r="4" spans="1:15" ht="30" customHeight="1" thickBot="1" x14ac:dyDescent="0.25">
      <c r="A4" s="77" t="s">
        <v>60</v>
      </c>
      <c r="B4" s="78" t="s">
        <v>61</v>
      </c>
      <c r="C4" s="79" t="s">
        <v>65</v>
      </c>
      <c r="D4" s="80">
        <f t="shared" ref="D4:D5" si="0">F4+E4</f>
        <v>600</v>
      </c>
      <c r="E4" s="81">
        <v>100</v>
      </c>
      <c r="F4" s="81">
        <v>500</v>
      </c>
      <c r="G4" s="81">
        <v>250</v>
      </c>
      <c r="H4" s="82">
        <f t="shared" ref="H4:H7" si="1">F4-G4</f>
        <v>250</v>
      </c>
      <c r="I4" s="83">
        <v>619</v>
      </c>
      <c r="J4" s="84">
        <v>250</v>
      </c>
      <c r="K4" s="84">
        <f t="shared" ref="K4:K7" si="2">H4-J4</f>
        <v>0</v>
      </c>
      <c r="L4" s="84">
        <v>1.2</v>
      </c>
      <c r="M4" s="85">
        <f>H4*24*18*L4</f>
        <v>129600</v>
      </c>
      <c r="N4" s="86"/>
      <c r="O4" s="86"/>
    </row>
    <row r="5" spans="1:15" ht="29.25" customHeight="1" thickBot="1" x14ac:dyDescent="0.25">
      <c r="A5" s="88"/>
      <c r="B5" s="87"/>
      <c r="C5" s="79" t="s">
        <v>4</v>
      </c>
      <c r="D5" s="80">
        <f t="shared" si="0"/>
        <v>700</v>
      </c>
      <c r="E5" s="81">
        <v>100</v>
      </c>
      <c r="F5" s="81">
        <v>600</v>
      </c>
      <c r="G5" s="81">
        <v>250</v>
      </c>
      <c r="H5" s="82">
        <f t="shared" si="1"/>
        <v>350</v>
      </c>
      <c r="I5" s="83">
        <v>619</v>
      </c>
      <c r="J5" s="84">
        <v>350</v>
      </c>
      <c r="K5" s="84">
        <f t="shared" si="2"/>
        <v>0</v>
      </c>
      <c r="L5" s="84">
        <v>0.87</v>
      </c>
      <c r="M5" s="85">
        <f>H5*24*8*L5</f>
        <v>58464</v>
      </c>
      <c r="N5" s="86"/>
      <c r="O5" s="86"/>
    </row>
    <row r="6" spans="1:15" ht="22.5" customHeight="1" thickBot="1" x14ac:dyDescent="0.25">
      <c r="A6" s="102" t="s">
        <v>62</v>
      </c>
      <c r="B6" s="99" t="s">
        <v>63</v>
      </c>
      <c r="C6" s="89" t="s">
        <v>0</v>
      </c>
      <c r="D6" s="90">
        <f t="shared" ref="D6" si="3">E6+F6</f>
        <v>500</v>
      </c>
      <c r="E6" s="91">
        <v>100</v>
      </c>
      <c r="F6" s="91">
        <v>400</v>
      </c>
      <c r="G6" s="91">
        <v>250</v>
      </c>
      <c r="H6" s="92">
        <f t="shared" ref="H6" si="4">F6-G6</f>
        <v>150</v>
      </c>
      <c r="I6" s="93">
        <v>471</v>
      </c>
      <c r="J6" s="84">
        <v>150</v>
      </c>
      <c r="K6" s="84">
        <f t="shared" ref="K6" si="5">H6-J6</f>
        <v>0</v>
      </c>
      <c r="L6" s="84">
        <v>1.95</v>
      </c>
      <c r="M6" s="85">
        <f>H6*24*11*L6</f>
        <v>77220</v>
      </c>
      <c r="N6" s="86"/>
      <c r="O6" s="86"/>
    </row>
    <row r="7" spans="1:15" ht="22.5" customHeight="1" thickBot="1" x14ac:dyDescent="0.25">
      <c r="A7" s="103"/>
      <c r="B7" s="100"/>
      <c r="C7" s="89" t="s">
        <v>1</v>
      </c>
      <c r="D7" s="90">
        <f t="shared" ref="D7" si="6">E7+F7</f>
        <v>600</v>
      </c>
      <c r="E7" s="91">
        <v>100</v>
      </c>
      <c r="F7" s="91">
        <v>500</v>
      </c>
      <c r="G7" s="91">
        <v>250</v>
      </c>
      <c r="H7" s="92">
        <f t="shared" si="1"/>
        <v>250</v>
      </c>
      <c r="I7" s="93">
        <v>501</v>
      </c>
      <c r="J7" s="84">
        <v>250</v>
      </c>
      <c r="K7" s="84">
        <f t="shared" si="2"/>
        <v>0</v>
      </c>
      <c r="L7" s="84">
        <v>1.1000000000000001</v>
      </c>
      <c r="M7" s="85">
        <f>H7*24*5*L7</f>
        <v>33000</v>
      </c>
      <c r="N7" s="86"/>
      <c r="O7" s="86"/>
    </row>
    <row r="8" spans="1:15" ht="22.5" customHeight="1" thickBot="1" x14ac:dyDescent="0.25">
      <c r="A8" s="103"/>
      <c r="B8" s="100"/>
      <c r="C8" s="89" t="s">
        <v>2</v>
      </c>
      <c r="D8" s="90">
        <f t="shared" ref="D8" si="7">E8+F8</f>
        <v>500</v>
      </c>
      <c r="E8" s="91">
        <v>100</v>
      </c>
      <c r="F8" s="91">
        <v>400</v>
      </c>
      <c r="G8" s="91">
        <v>250</v>
      </c>
      <c r="H8" s="92">
        <f t="shared" ref="H8" si="8">F8-G8</f>
        <v>150</v>
      </c>
      <c r="I8" s="93">
        <v>464</v>
      </c>
      <c r="J8" s="84">
        <v>150</v>
      </c>
      <c r="K8" s="84">
        <f t="shared" ref="K8" si="9">H8-J8</f>
        <v>0</v>
      </c>
      <c r="L8" s="84">
        <v>1.87</v>
      </c>
      <c r="M8" s="85">
        <f>H8*24*2*L8</f>
        <v>13464</v>
      </c>
      <c r="N8" s="86"/>
      <c r="O8" s="86"/>
    </row>
    <row r="9" spans="1:15" ht="22.5" customHeight="1" thickBot="1" x14ac:dyDescent="0.25">
      <c r="A9" s="104"/>
      <c r="B9" s="101"/>
      <c r="C9" s="89" t="s">
        <v>4</v>
      </c>
      <c r="D9" s="90">
        <f t="shared" ref="D9" si="10">E9+F9</f>
        <v>500</v>
      </c>
      <c r="E9" s="91">
        <v>100</v>
      </c>
      <c r="F9" s="91">
        <v>400</v>
      </c>
      <c r="G9" s="91">
        <v>250</v>
      </c>
      <c r="H9" s="92">
        <f t="shared" ref="H9" si="11">F9-G9</f>
        <v>150</v>
      </c>
      <c r="I9" s="93">
        <v>464</v>
      </c>
      <c r="J9" s="84">
        <v>150</v>
      </c>
      <c r="K9" s="84">
        <f t="shared" ref="K9" si="12">H9-J9</f>
        <v>0</v>
      </c>
      <c r="L9" s="84">
        <v>1.95</v>
      </c>
      <c r="M9" s="85">
        <f>H9*24*8*L9</f>
        <v>56160</v>
      </c>
      <c r="N9" s="86"/>
      <c r="O9" s="86"/>
    </row>
    <row r="10" spans="1:15" ht="14.25" x14ac:dyDescent="0.2">
      <c r="I10" s="94"/>
      <c r="J10" s="94"/>
      <c r="K10" s="94"/>
      <c r="L10" s="94"/>
      <c r="M10" s="95"/>
      <c r="N10" s="86"/>
      <c r="O10" s="86"/>
    </row>
    <row r="11" spans="1:15" ht="15" x14ac:dyDescent="0.2">
      <c r="I11" s="94"/>
      <c r="J11" s="94"/>
      <c r="K11" s="94"/>
      <c r="L11" s="94"/>
      <c r="M11" s="96">
        <f>SUM(M4:M9)</f>
        <v>367908</v>
      </c>
      <c r="N11" s="86"/>
      <c r="O11" s="97"/>
    </row>
    <row r="12" spans="1:15" ht="14.25" x14ac:dyDescent="0.2">
      <c r="I12" s="86"/>
      <c r="J12" s="86"/>
      <c r="K12" s="86"/>
      <c r="L12" s="86"/>
      <c r="M12" s="98"/>
      <c r="N12" s="86"/>
      <c r="O12" s="86"/>
    </row>
    <row r="13" spans="1:15" x14ac:dyDescent="0.2">
      <c r="I13" s="86"/>
      <c r="J13" s="86"/>
      <c r="K13" s="86"/>
      <c r="L13" s="86"/>
      <c r="M13" s="86"/>
      <c r="N13" s="86"/>
      <c r="O13" s="86"/>
    </row>
  </sheetData>
  <mergeCells count="7">
    <mergeCell ref="A1:H1"/>
    <mergeCell ref="A2:H2"/>
    <mergeCell ref="A3:B3"/>
    <mergeCell ref="B4:B5"/>
    <mergeCell ref="B6:B9"/>
    <mergeCell ref="A4:A5"/>
    <mergeCell ref="A6:A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Available ATC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Carmen CORNECIU</dc:creator>
  <cp:lastModifiedBy>Ioana Carmen CORNECIU</cp:lastModifiedBy>
  <dcterms:created xsi:type="dcterms:W3CDTF">2024-07-16T12:06:26Z</dcterms:created>
  <dcterms:modified xsi:type="dcterms:W3CDTF">2024-07-16T12:17:44Z</dcterms:modified>
</cp:coreProperties>
</file>