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1" i="2" l="1"/>
  <c r="M8" i="2"/>
  <c r="M7" i="2"/>
  <c r="M6" i="2"/>
  <c r="M4" i="2"/>
  <c r="H4" i="2" l="1"/>
  <c r="D4" i="2"/>
  <c r="H9" i="2"/>
  <c r="M9" i="2" s="1"/>
  <c r="D9" i="2"/>
  <c r="H8" i="2"/>
  <c r="D8" i="2"/>
  <c r="H7" i="2"/>
  <c r="D7" i="2"/>
  <c r="H6" i="2"/>
  <c r="D6" i="2"/>
  <c r="H5" i="2"/>
  <c r="M5" i="2" s="1"/>
  <c r="D5" i="2"/>
  <c r="K4" i="2" l="1"/>
  <c r="K7" i="2"/>
  <c r="K5" i="2"/>
  <c r="K6" i="2"/>
  <c r="K8" i="2"/>
  <c r="K9" i="2"/>
  <c r="K37" i="1" l="1"/>
  <c r="G37" i="1"/>
  <c r="C37" i="1"/>
  <c r="K33" i="1"/>
  <c r="G33" i="1"/>
  <c r="C33" i="1"/>
  <c r="K30" i="1"/>
  <c r="G30" i="1"/>
  <c r="C30" i="1"/>
  <c r="K17" i="1"/>
  <c r="G17" i="1"/>
  <c r="C17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<sst xmlns="http://schemas.openxmlformats.org/spreadsheetml/2006/main" count="245" uniqueCount="76">
  <si>
    <t>01-20.10.2024</t>
  </si>
  <si>
    <t>21-25.10.2024</t>
  </si>
  <si>
    <t>26-31.10.2024</t>
  </si>
  <si>
    <t>CROSS BORDER CAPACITY ALLOCATION AUCTION RESULTS for the period of:
01-20.10.2024</t>
  </si>
  <si>
    <t>CROSS BORDER CAPACITY ALLOCATION AUCTION RESULTS for the period of:
21-25.10.2024</t>
  </si>
  <si>
    <t>CROSS BORDER CAPACITY ALLOCATION AUCTION RESULTS for the period of:
26-31.10.2024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</si>
  <si>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</si>
  <si>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</si>
  <si>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</si>
  <si>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</si>
  <si>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</si>
  <si>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</si>
  <si>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</si>
  <si>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</si>
  <si>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</si>
  <si>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350</t>
  </si>
  <si>
    <t>32XEGL-BULGARIAC</t>
  </si>
  <si>
    <t>AXPO Bulgaria EAD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</si>
  <si>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</si>
  <si>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</si>
  <si>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</si>
  <si>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</si>
  <si>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</si>
  <si>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</si>
  <si>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32X001100101073T</t>
  </si>
  <si>
    <t>Energovia EOOD</t>
  </si>
  <si>
    <t>30XRODISTRIB---W</t>
  </si>
  <si>
    <t>ENERGY DISTRIBUTION SERVICES</t>
  </si>
  <si>
    <t>11XIGET--------D</t>
  </si>
  <si>
    <t>GEN-I d.o.o</t>
  </si>
  <si>
    <t>15X-MVM--------B</t>
  </si>
  <si>
    <t>MVM PARTNER ENERGIAKERESKEDELMI ZARTKORUEN MUKODO RESZVENYTARSASAG</t>
  </si>
  <si>
    <t>11XPPCDDE9-----D</t>
  </si>
  <si>
    <t>PPC= PUBLIC POWER CORPORATION SA</t>
  </si>
  <si>
    <t>34X-0000000076-S</t>
  </si>
  <si>
    <t>ReNRGY Trading group SR d.o.o. Beograd</t>
  </si>
  <si>
    <t>Total Allocated Capacity</t>
  </si>
  <si>
    <t>EXPORT (RO-RS)</t>
  </si>
  <si>
    <t>ATC = 150</t>
  </si>
  <si>
    <t>ATC = 250</t>
  </si>
  <si>
    <t>30XROEGL-------B</t>
  </si>
  <si>
    <t>AXPO ENERGY ROMANIA SA</t>
  </si>
  <si>
    <t>30XROREFURO----E</t>
  </si>
  <si>
    <t>MET Romania Energy SA</t>
  </si>
  <si>
    <t>32X0011001016581</t>
  </si>
  <si>
    <t>Nomad Energy Company EOOD</t>
  </si>
  <si>
    <t>ATC = 30</t>
  </si>
  <si>
    <t>64XMLENRGYGR-F4D</t>
  </si>
  <si>
    <t>ML ENERGY-GROUP</t>
  </si>
  <si>
    <t>ATC = 50</t>
  </si>
  <si>
    <t>64XENERGOCOM-045</t>
  </si>
  <si>
    <t>ENERGOCOM SA prin ENERGOCOM SA - CHISINAU - SUCURSALA OTOPENI</t>
  </si>
  <si>
    <t>NOTE: The deadline for transferring capacities for the month of OCTOMBRIE is 25 SEPTEMBRIE 2024, 12:00(RO). _x000D_
The transfers are to be operated by the participants in the DAMAS platform and the corresponding annex for the transfer is to be sent  by email to: contracte.alocare@transelectrica.ro</t>
  </si>
  <si>
    <t>MOLDOVA</t>
  </si>
  <si>
    <t>IMPORT (MD-RO)</t>
  </si>
  <si>
    <t>EXPORT (RO-MD)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</si>
  <si>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</si>
  <si>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</si>
  <si>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</si>
  <si>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</si>
  <si>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</si>
  <si>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</si>
  <si>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</si>
  <si>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</si>
  <si>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</si>
  <si>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</si>
  <si>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</si>
  <si>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</si>
  <si>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</si>
  <si>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</si>
  <si>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</si>
  <si>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</si>
  <si>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October 2024</t>
  </si>
  <si>
    <t>Moldova -&gt; Romania (MD-RO)</t>
  </si>
  <si>
    <t>Romania -&gt; Moldova (RO-MD)</t>
  </si>
  <si>
    <t>01-31.10.2024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</si>
</sst>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8">
    <xf numFmtId="0" fontId="0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21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7" fillId="22" borderId="13" applyNumberFormat="0" applyFont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21" fillId="9" borderId="0" applyNumberFormat="0" applyBorder="0" applyAlignment="0" applyProtection="0"/>
    <xf numFmtId="0" fontId="22" fillId="27" borderId="14" applyNumberFormat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4" fillId="0" borderId="0"/>
    <xf numFmtId="0" fontId="2" fillId="0" borderId="0"/>
    <xf numFmtId="0" fontId="26" fillId="0" borderId="15" applyNumberFormat="0" applyFill="0" applyAlignment="0" applyProtection="0"/>
    <xf numFmtId="0" fontId="27" fillId="8" borderId="0" applyNumberFormat="0" applyBorder="0" applyAlignment="0" applyProtection="0"/>
    <xf numFmtId="0" fontId="28" fillId="28" borderId="0" applyNumberFormat="0" applyBorder="0" applyAlignment="0" applyProtection="0"/>
    <xf numFmtId="0" fontId="29" fillId="27" borderId="7" applyNumberFormat="0" applyAlignment="0" applyProtection="0"/>
    <xf numFmtId="0" fontId="25" fillId="0" borderId="0"/>
    <xf numFmtId="0" fontId="2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3" borderId="4" xfId="0" applyFill="1" applyBorder="1"/>
    <xf numFmtId="0" fontId="7" fillId="0" borderId="16" xfId="0" applyFont="1" applyBorder="1" applyAlignment="1">
      <alignment horizontal="center" vertical="center" wrapText="1"/>
    </xf>
    <xf numFmtId="0" fontId="0" fillId="0" borderId="16" xfId="0" applyBorder="1"/>
    <xf numFmtId="1" fontId="10" fillId="5" borderId="19" xfId="0" applyNumberFormat="1" applyFont="1" applyFill="1" applyBorder="1" applyAlignment="1">
      <alignment horizontal="center" vertical="center" wrapText="1"/>
    </xf>
    <xf numFmtId="4" fontId="10" fillId="5" borderId="20" xfId="0" applyNumberFormat="1" applyFont="1" applyFill="1" applyBorder="1" applyAlignment="1">
      <alignment horizontal="center" vertical="center" wrapText="1"/>
    </xf>
    <xf numFmtId="4" fontId="10" fillId="5" borderId="22" xfId="0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0" fillId="3" borderId="23" xfId="0" applyFill="1" applyBorder="1"/>
    <xf numFmtId="0" fontId="7" fillId="0" borderId="23" xfId="0" applyFont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0" fillId="3" borderId="16" xfId="0" applyFill="1" applyBorder="1"/>
    <xf numFmtId="0" fontId="7" fillId="3" borderId="1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9" xfId="0" applyBorder="1"/>
    <xf numFmtId="0" fontId="4" fillId="2" borderId="30" xfId="0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wrapText="1"/>
    </xf>
    <xf numFmtId="4" fontId="9" fillId="0" borderId="3" xfId="0" applyNumberFormat="1" applyFont="1" applyFill="1" applyBorder="1" applyAlignment="1">
      <alignment horizont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49" fontId="4" fillId="4" borderId="31" xfId="0" applyNumberFormat="1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49" fontId="10" fillId="5" borderId="18" xfId="0" applyNumberFormat="1" applyFont="1" applyFill="1" applyBorder="1" applyAlignment="1">
      <alignment horizontal="center" vertical="center" wrapText="1"/>
    </xf>
    <xf numFmtId="49" fontId="10" fillId="5" borderId="19" xfId="0" applyNumberFormat="1" applyFont="1" applyFill="1" applyBorder="1" applyAlignment="1">
      <alignment horizontal="center" vertical="center" wrapText="1"/>
    </xf>
    <xf numFmtId="49" fontId="10" fillId="5" borderId="24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30" fillId="0" borderId="0" xfId="55" quotePrefix="1" applyNumberFormat="1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2" fillId="0" borderId="0" xfId="38"/>
    <xf numFmtId="0" fontId="32" fillId="0" borderId="35" xfId="55" applyFont="1" applyBorder="1" applyAlignment="1">
      <alignment horizontal="center" vertical="center"/>
    </xf>
    <xf numFmtId="0" fontId="32" fillId="0" borderId="0" xfId="55" applyFont="1" applyBorder="1" applyAlignment="1">
      <alignment horizontal="center" vertical="center"/>
    </xf>
    <xf numFmtId="0" fontId="4" fillId="29" borderId="30" xfId="55" applyFont="1" applyFill="1" applyBorder="1" applyAlignment="1">
      <alignment horizontal="center" vertical="center" wrapText="1"/>
    </xf>
    <xf numFmtId="0" fontId="4" fillId="29" borderId="33" xfId="55" applyFont="1" applyFill="1" applyBorder="1" applyAlignment="1">
      <alignment horizontal="center" vertical="center" wrapText="1"/>
    </xf>
    <xf numFmtId="0" fontId="33" fillId="29" borderId="36" xfId="55" applyFont="1" applyFill="1" applyBorder="1" applyAlignment="1">
      <alignment horizontal="center" vertical="center" wrapText="1"/>
    </xf>
    <xf numFmtId="0" fontId="33" fillId="29" borderId="37" xfId="55" applyFont="1" applyFill="1" applyBorder="1" applyAlignment="1">
      <alignment horizontal="center" vertical="center" wrapText="1"/>
    </xf>
    <xf numFmtId="0" fontId="33" fillId="29" borderId="38" xfId="55" applyFont="1" applyFill="1" applyBorder="1" applyAlignment="1">
      <alignment horizontal="center" vertical="center" wrapText="1"/>
    </xf>
    <xf numFmtId="0" fontId="33" fillId="29" borderId="39" xfId="55" applyFont="1" applyFill="1" applyBorder="1" applyAlignment="1">
      <alignment horizontal="center" vertical="center" wrapText="1"/>
    </xf>
    <xf numFmtId="0" fontId="4" fillId="30" borderId="37" xfId="45" applyFont="1" applyFill="1" applyBorder="1" applyAlignment="1">
      <alignment horizontal="center" vertical="center" wrapText="1"/>
    </xf>
    <xf numFmtId="0" fontId="4" fillId="31" borderId="38" xfId="45" applyFont="1" applyFill="1" applyBorder="1" applyAlignment="1">
      <alignment horizontal="center" vertical="center" wrapText="1"/>
    </xf>
    <xf numFmtId="0" fontId="4" fillId="32" borderId="38" xfId="45" applyFont="1" applyFill="1" applyBorder="1" applyAlignment="1">
      <alignment horizontal="center" vertical="center" wrapText="1"/>
    </xf>
    <xf numFmtId="0" fontId="4" fillId="33" borderId="38" xfId="56" applyFont="1" applyFill="1" applyBorder="1" applyAlignment="1">
      <alignment horizontal="center" vertical="center" wrapText="1"/>
    </xf>
    <xf numFmtId="0" fontId="4" fillId="33" borderId="39" xfId="56" applyFont="1" applyFill="1" applyBorder="1" applyAlignment="1">
      <alignment horizontal="center" vertical="center" wrapText="1"/>
    </xf>
    <xf numFmtId="0" fontId="34" fillId="34" borderId="36" xfId="55" applyFont="1" applyFill="1" applyBorder="1" applyAlignment="1">
      <alignment horizontal="center" vertical="center" wrapText="1"/>
    </xf>
    <xf numFmtId="14" fontId="34" fillId="34" borderId="40" xfId="38" applyNumberFormat="1" applyFont="1" applyFill="1" applyBorder="1" applyAlignment="1">
      <alignment horizontal="center" vertical="center" wrapText="1"/>
    </xf>
    <xf numFmtId="0" fontId="7" fillId="34" borderId="34" xfId="55" applyFont="1" applyFill="1" applyBorder="1" applyAlignment="1">
      <alignment horizontal="center" vertical="center" wrapText="1"/>
    </xf>
    <xf numFmtId="0" fontId="7" fillId="34" borderId="31" xfId="55" applyNumberFormat="1" applyFont="1" applyFill="1" applyBorder="1" applyAlignment="1">
      <alignment horizontal="center" vertical="center" wrapText="1"/>
    </xf>
    <xf numFmtId="0" fontId="33" fillId="35" borderId="32" xfId="55" applyFont="1" applyFill="1" applyBorder="1" applyAlignment="1">
      <alignment horizontal="center" vertical="center" wrapText="1"/>
    </xf>
    <xf numFmtId="0" fontId="7" fillId="0" borderId="30" xfId="55" applyNumberFormat="1" applyFont="1" applyFill="1" applyBorder="1" applyAlignment="1">
      <alignment horizontal="center" vertical="center" wrapText="1"/>
    </xf>
    <xf numFmtId="0" fontId="7" fillId="0" borderId="31" xfId="55" applyNumberFormat="1" applyFont="1" applyFill="1" applyBorder="1" applyAlignment="1">
      <alignment horizontal="center" vertical="center" wrapText="1"/>
    </xf>
    <xf numFmtId="43" fontId="35" fillId="0" borderId="33" xfId="57" applyFont="1" applyFill="1" applyBorder="1" applyAlignment="1">
      <alignment horizontal="center" vertical="center"/>
    </xf>
    <xf numFmtId="0" fontId="2" fillId="0" borderId="0" xfId="38" applyBorder="1"/>
    <xf numFmtId="0" fontId="34" fillId="36" borderId="36" xfId="55" applyFont="1" applyFill="1" applyBorder="1" applyAlignment="1">
      <alignment horizontal="center" vertical="center" textRotation="90" wrapText="1"/>
    </xf>
    <xf numFmtId="0" fontId="34" fillId="37" borderId="36" xfId="55" applyFont="1" applyFill="1" applyBorder="1" applyAlignment="1">
      <alignment horizontal="center" vertical="center" wrapText="1"/>
    </xf>
    <xf numFmtId="14" fontId="34" fillId="37" borderId="40" xfId="38" applyNumberFormat="1" applyFont="1" applyFill="1" applyBorder="1" applyAlignment="1">
      <alignment horizontal="center" vertical="center" wrapText="1"/>
    </xf>
    <xf numFmtId="0" fontId="7" fillId="37" borderId="30" xfId="55" applyFont="1" applyFill="1" applyBorder="1" applyAlignment="1">
      <alignment horizontal="center" vertical="center" wrapText="1"/>
    </xf>
    <xf numFmtId="0" fontId="7" fillId="37" borderId="31" xfId="55" applyFont="1" applyFill="1" applyBorder="1" applyAlignment="1">
      <alignment horizontal="center" vertical="center" wrapText="1"/>
    </xf>
    <xf numFmtId="0" fontId="33" fillId="37" borderId="33" xfId="55" applyFont="1" applyFill="1" applyBorder="1" applyAlignment="1">
      <alignment horizontal="center" vertical="center" wrapText="1"/>
    </xf>
    <xf numFmtId="0" fontId="7" fillId="0" borderId="34" xfId="55" applyNumberFormat="1" applyFont="1" applyFill="1" applyBorder="1" applyAlignment="1">
      <alignment horizontal="center" vertical="center" wrapText="1"/>
    </xf>
    <xf numFmtId="0" fontId="34" fillId="36" borderId="41" xfId="55" applyFont="1" applyFill="1" applyBorder="1" applyAlignment="1">
      <alignment horizontal="center" vertical="center" textRotation="90" wrapText="1"/>
    </xf>
    <xf numFmtId="0" fontId="34" fillId="37" borderId="41" xfId="55" applyFont="1" applyFill="1" applyBorder="1" applyAlignment="1">
      <alignment horizontal="center" vertical="center" wrapText="1"/>
    </xf>
    <xf numFmtId="0" fontId="34" fillId="37" borderId="40" xfId="38" applyFont="1" applyFill="1" applyBorder="1" applyAlignment="1">
      <alignment horizontal="center" vertical="center" wrapText="1"/>
    </xf>
    <xf numFmtId="0" fontId="34" fillId="36" borderId="42" xfId="55" applyFont="1" applyFill="1" applyBorder="1" applyAlignment="1">
      <alignment horizontal="center" vertical="center" textRotation="90" wrapText="1"/>
    </xf>
    <xf numFmtId="0" fontId="34" fillId="37" borderId="42" xfId="55" applyFont="1" applyFill="1" applyBorder="1" applyAlignment="1">
      <alignment horizontal="center" vertical="center" wrapText="1"/>
    </xf>
    <xf numFmtId="0" fontId="7" fillId="0" borderId="0" xfId="55" applyNumberFormat="1" applyFont="1" applyFill="1" applyBorder="1" applyAlignment="1">
      <alignment horizontal="center" vertical="center" wrapText="1"/>
    </xf>
    <xf numFmtId="43" fontId="35" fillId="0" borderId="0" xfId="57" applyFont="1" applyFill="1" applyBorder="1" applyAlignment="1">
      <alignment horizontal="center" vertical="center"/>
    </xf>
    <xf numFmtId="43" fontId="36" fillId="0" borderId="0" xfId="57" applyFont="1" applyFill="1" applyBorder="1" applyAlignment="1">
      <alignment horizontal="center" vertical="center"/>
    </xf>
    <xf numFmtId="43" fontId="2" fillId="0" borderId="0" xfId="38" applyNumberFormat="1" applyBorder="1"/>
    <xf numFmtId="43" fontId="37" fillId="0" borderId="0" xfId="38" applyNumberFormat="1" applyFont="1" applyBorder="1"/>
    <xf numFmtId="0" fontId="34" fillId="2" borderId="36" xfId="55" applyFont="1" applyFill="1" applyBorder="1" applyAlignment="1">
      <alignment horizontal="center" vertical="center" textRotation="90" wrapText="1"/>
    </xf>
    <xf numFmtId="0" fontId="34" fillId="2" borderId="42" xfId="55" applyFont="1" applyFill="1" applyBorder="1" applyAlignment="1">
      <alignment horizontal="center" vertical="center" textRotation="90" wrapText="1"/>
    </xf>
    <xf numFmtId="0" fontId="34" fillId="37" borderId="42" xfId="55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pane ySplit="3" topLeftCell="A4" activePane="bottomLeft" state="frozen"/>
      <selection pane="bottomLeft" activeCell="C28" sqref="C28"/>
    </sheetView>
  </sheetViews>
  <sheetFormatPr defaultRowHeight="12.75" x14ac:dyDescent="0.2"/>
  <cols>
    <col min="1" max="120" width="20.7109375" customWidth="1"/>
  </cols>
  <sheetData>
    <row r="1" spans="1:12" x14ac:dyDescent="0.2">
      <c r="A1" s="71" t="s">
        <v>0</v>
      </c>
      <c r="B1" s="71"/>
      <c r="C1" s="71"/>
      <c r="D1" s="71"/>
      <c r="E1" s="71" t="s">
        <v>1</v>
      </c>
      <c r="F1" s="71"/>
      <c r="G1" s="71"/>
      <c r="H1" s="71"/>
      <c r="I1" s="71" t="s">
        <v>2</v>
      </c>
      <c r="J1" s="71"/>
      <c r="K1" s="71"/>
      <c r="L1" s="71"/>
    </row>
    <row r="2" spans="1:12" ht="13.5" thickBot="1" x14ac:dyDescent="0.25">
      <c r="A2" s="72">
        <v>20</v>
      </c>
      <c r="B2" s="72"/>
      <c r="C2" s="72"/>
      <c r="D2" s="72"/>
      <c r="E2" s="72">
        <v>5</v>
      </c>
      <c r="F2" s="72"/>
      <c r="G2" s="72"/>
      <c r="H2" s="72"/>
      <c r="I2" s="72">
        <v>6</v>
      </c>
      <c r="J2" s="72"/>
      <c r="K2" s="72"/>
      <c r="L2" s="72"/>
    </row>
    <row r="3" spans="1:12" ht="35.1" customHeight="1" thickBot="1" x14ac:dyDescent="0.25">
      <c r="A3" s="66" t="s">
        <v>3</v>
      </c>
      <c r="B3" s="59"/>
      <c r="C3" s="59"/>
      <c r="D3" s="60"/>
      <c r="E3" s="66" t="s">
        <v>4</v>
      </c>
      <c r="F3" s="59"/>
      <c r="G3" s="59"/>
      <c r="H3" s="61"/>
      <c r="I3" s="67" t="s">
        <v>5</v>
      </c>
      <c r="J3" s="59"/>
      <c r="K3" s="59"/>
      <c r="L3" s="61"/>
    </row>
    <row r="4" spans="1:12" x14ac:dyDescent="0.2">
      <c r="A4" s="68" t="s">
        <v>6</v>
      </c>
      <c r="B4" s="69"/>
      <c r="C4" s="16" t="s">
        <v>7</v>
      </c>
      <c r="D4" s="17" t="s">
        <v>8</v>
      </c>
      <c r="E4" s="68" t="s">
        <v>6</v>
      </c>
      <c r="F4" s="69"/>
      <c r="G4" s="16" t="s">
        <v>7</v>
      </c>
      <c r="H4" s="18" t="s">
        <v>8</v>
      </c>
      <c r="I4" s="70" t="s">
        <v>6</v>
      </c>
      <c r="J4" s="69"/>
      <c r="K4" s="16" t="s">
        <v>7</v>
      </c>
      <c r="L4" s="18" t="s">
        <v>8</v>
      </c>
    </row>
    <row r="5" spans="1:12" ht="13.5" thickBot="1" x14ac:dyDescent="0.25">
      <c r="A5" s="19" t="s">
        <v>9</v>
      </c>
      <c r="B5" s="20" t="s">
        <v>10</v>
      </c>
      <c r="C5" s="21" t="s">
        <v>11</v>
      </c>
      <c r="D5" s="22" t="s">
        <v>12</v>
      </c>
      <c r="E5" s="19" t="s">
        <v>9</v>
      </c>
      <c r="F5" s="20" t="s">
        <v>10</v>
      </c>
      <c r="G5" s="21" t="s">
        <v>11</v>
      </c>
      <c r="H5" s="23" t="s">
        <v>12</v>
      </c>
      <c r="I5" s="24" t="s">
        <v>9</v>
      </c>
      <c r="J5" s="20" t="s">
        <v>10</v>
      </c>
      <c r="K5" s="21" t="s">
        <v>11</v>
      </c>
      <c r="L5" s="23" t="s">
        <v>12</v>
      </c>
    </row>
    <row r="6" spans="1:12" ht="13.5" thickBot="1" x14ac:dyDescent="0.25">
      <c r="A6" s="30" t="s">
        <v>13</v>
      </c>
      <c r="B6" s="31" t="s">
        <v>14</v>
      </c>
      <c r="C6" s="59" t="s">
        <v>15</v>
      </c>
      <c r="D6" s="60"/>
      <c r="E6" s="30" t="s">
        <v>13</v>
      </c>
      <c r="F6" s="31" t="s">
        <v>14</v>
      </c>
      <c r="G6" s="59" t="s">
        <v>15</v>
      </c>
      <c r="H6" s="61"/>
      <c r="I6" s="32" t="s">
        <v>13</v>
      </c>
      <c r="J6" s="31" t="s">
        <v>14</v>
      </c>
      <c r="K6" s="59" t="s">
        <v>15</v>
      </c>
      <c r="L6" s="61"/>
    </row>
    <row r="7" spans="1:12" x14ac:dyDescent="0.2">
      <c r="A7" s="25" t="s">
        <v>16</v>
      </c>
      <c r="B7" s="26" t="s">
        <v>17</v>
      </c>
      <c r="C7" s="26">
        <v>35</v>
      </c>
      <c r="D7" s="62"/>
      <c r="E7" s="27" t="s">
        <v>16</v>
      </c>
      <c r="F7" s="28" t="s">
        <v>17</v>
      </c>
      <c r="G7" s="28">
        <v>35</v>
      </c>
      <c r="H7" s="64"/>
      <c r="I7" s="29" t="s">
        <v>16</v>
      </c>
      <c r="J7" s="28" t="s">
        <v>17</v>
      </c>
      <c r="K7" s="28">
        <v>35</v>
      </c>
      <c r="L7" s="64"/>
    </row>
    <row r="8" spans="1:12" ht="25.5" x14ac:dyDescent="0.2">
      <c r="A8" s="5" t="s">
        <v>18</v>
      </c>
      <c r="B8" s="1" t="s">
        <v>19</v>
      </c>
      <c r="C8" s="1">
        <v>49</v>
      </c>
      <c r="D8" s="63"/>
      <c r="E8" s="6" t="s">
        <v>18</v>
      </c>
      <c r="F8" s="3" t="s">
        <v>19</v>
      </c>
      <c r="G8" s="3">
        <v>49</v>
      </c>
      <c r="H8" s="65"/>
      <c r="I8" s="10" t="s">
        <v>18</v>
      </c>
      <c r="J8" s="3" t="s">
        <v>19</v>
      </c>
      <c r="K8" s="3">
        <v>49</v>
      </c>
      <c r="L8" s="65"/>
    </row>
    <row r="9" spans="1:12" x14ac:dyDescent="0.2">
      <c r="A9" s="5" t="s">
        <v>20</v>
      </c>
      <c r="B9" s="1" t="s">
        <v>21</v>
      </c>
      <c r="C9" s="1">
        <v>25</v>
      </c>
      <c r="D9" s="63"/>
      <c r="E9" s="6" t="s">
        <v>20</v>
      </c>
      <c r="F9" s="3" t="s">
        <v>21</v>
      </c>
      <c r="G9" s="3">
        <v>25</v>
      </c>
      <c r="H9" s="65"/>
      <c r="I9" s="10" t="s">
        <v>20</v>
      </c>
      <c r="J9" s="3" t="s">
        <v>21</v>
      </c>
      <c r="K9" s="3">
        <v>25</v>
      </c>
      <c r="L9" s="65"/>
    </row>
    <row r="10" spans="1:12" ht="38.25" x14ac:dyDescent="0.2">
      <c r="A10" s="5" t="s">
        <v>22</v>
      </c>
      <c r="B10" s="1" t="s">
        <v>23</v>
      </c>
      <c r="C10" s="1">
        <v>22</v>
      </c>
      <c r="D10" s="63"/>
      <c r="E10" s="6" t="s">
        <v>22</v>
      </c>
      <c r="F10" s="3" t="s">
        <v>23</v>
      </c>
      <c r="G10" s="3">
        <v>22</v>
      </c>
      <c r="H10" s="65"/>
      <c r="I10" s="10" t="s">
        <v>22</v>
      </c>
      <c r="J10" s="3" t="s">
        <v>23</v>
      </c>
      <c r="K10" s="3">
        <v>22</v>
      </c>
      <c r="L10" s="65"/>
    </row>
    <row r="11" spans="1:12" x14ac:dyDescent="0.2">
      <c r="A11" s="5" t="s">
        <v>24</v>
      </c>
      <c r="B11" s="1" t="s">
        <v>25</v>
      </c>
      <c r="C11" s="1">
        <v>50</v>
      </c>
      <c r="D11" s="63"/>
      <c r="E11" s="6" t="s">
        <v>24</v>
      </c>
      <c r="F11" s="3" t="s">
        <v>25</v>
      </c>
      <c r="G11" s="3">
        <v>50</v>
      </c>
      <c r="H11" s="65"/>
      <c r="I11" s="10" t="s">
        <v>24</v>
      </c>
      <c r="J11" s="3" t="s">
        <v>25</v>
      </c>
      <c r="K11" s="3">
        <v>50</v>
      </c>
      <c r="L11" s="65"/>
    </row>
    <row r="12" spans="1:12" ht="38.25" x14ac:dyDescent="0.2">
      <c r="A12" s="5" t="s">
        <v>26</v>
      </c>
      <c r="B12" s="1" t="s">
        <v>27</v>
      </c>
      <c r="C12" s="1">
        <v>90</v>
      </c>
      <c r="D12" s="63"/>
      <c r="E12" s="6" t="s">
        <v>26</v>
      </c>
      <c r="F12" s="3" t="s">
        <v>27</v>
      </c>
      <c r="G12" s="3">
        <v>90</v>
      </c>
      <c r="H12" s="65"/>
      <c r="I12" s="10" t="s">
        <v>26</v>
      </c>
      <c r="J12" s="3" t="s">
        <v>27</v>
      </c>
      <c r="K12" s="3">
        <v>90</v>
      </c>
      <c r="L12" s="65"/>
    </row>
    <row r="13" spans="1:12" x14ac:dyDescent="0.2">
      <c r="A13" s="5" t="s">
        <v>28</v>
      </c>
      <c r="B13" s="1" t="s">
        <v>29</v>
      </c>
      <c r="C13" s="1">
        <v>49</v>
      </c>
      <c r="D13" s="63"/>
      <c r="E13" s="6" t="s">
        <v>28</v>
      </c>
      <c r="F13" s="3" t="s">
        <v>29</v>
      </c>
      <c r="G13" s="3">
        <v>49</v>
      </c>
      <c r="H13" s="65"/>
      <c r="I13" s="10" t="s">
        <v>28</v>
      </c>
      <c r="J13" s="3" t="s">
        <v>29</v>
      </c>
      <c r="K13" s="3">
        <v>49</v>
      </c>
      <c r="L13" s="65"/>
    </row>
    <row r="14" spans="1:12" ht="76.5" x14ac:dyDescent="0.2">
      <c r="A14" s="5" t="s">
        <v>30</v>
      </c>
      <c r="B14" s="1" t="s">
        <v>31</v>
      </c>
      <c r="C14" s="1">
        <v>20</v>
      </c>
      <c r="D14" s="63"/>
      <c r="E14" s="6" t="s">
        <v>30</v>
      </c>
      <c r="F14" s="3" t="s">
        <v>31</v>
      </c>
      <c r="G14" s="3">
        <v>20</v>
      </c>
      <c r="H14" s="65"/>
      <c r="I14" s="10" t="s">
        <v>30</v>
      </c>
      <c r="J14" s="3" t="s">
        <v>31</v>
      </c>
      <c r="K14" s="3">
        <v>20</v>
      </c>
      <c r="L14" s="65"/>
    </row>
    <row r="15" spans="1:12" ht="38.25" x14ac:dyDescent="0.2">
      <c r="A15" s="5" t="s">
        <v>32</v>
      </c>
      <c r="B15" s="1" t="s">
        <v>33</v>
      </c>
      <c r="C15" s="1">
        <v>5</v>
      </c>
      <c r="D15" s="63"/>
      <c r="E15" s="6" t="s">
        <v>32</v>
      </c>
      <c r="F15" s="3" t="s">
        <v>33</v>
      </c>
      <c r="G15" s="3">
        <v>5</v>
      </c>
      <c r="H15" s="65"/>
      <c r="I15" s="10" t="s">
        <v>32</v>
      </c>
      <c r="J15" s="3" t="s">
        <v>33</v>
      </c>
      <c r="K15" s="3">
        <v>5</v>
      </c>
      <c r="L15" s="65"/>
    </row>
    <row r="16" spans="1:12" ht="25.5" x14ac:dyDescent="0.2">
      <c r="A16" s="5" t="s">
        <v>34</v>
      </c>
      <c r="B16" s="1" t="s">
        <v>35</v>
      </c>
      <c r="C16" s="1">
        <v>5</v>
      </c>
      <c r="D16" s="63"/>
      <c r="E16" s="6" t="s">
        <v>34</v>
      </c>
      <c r="F16" s="3" t="s">
        <v>35</v>
      </c>
      <c r="G16" s="3">
        <v>5</v>
      </c>
      <c r="H16" s="65"/>
      <c r="I16" s="10" t="s">
        <v>34</v>
      </c>
      <c r="J16" s="3" t="s">
        <v>35</v>
      </c>
      <c r="K16" s="3">
        <v>5</v>
      </c>
      <c r="L16" s="65"/>
    </row>
    <row r="17" spans="1:12" ht="13.5" thickBot="1" x14ac:dyDescent="0.25">
      <c r="A17" s="52" t="s">
        <v>36</v>
      </c>
      <c r="B17" s="53"/>
      <c r="C17" s="33">
        <f>SUM(C7:C16)</f>
        <v>350</v>
      </c>
      <c r="D17" s="34">
        <v>0.77</v>
      </c>
      <c r="E17" s="52" t="s">
        <v>36</v>
      </c>
      <c r="F17" s="53"/>
      <c r="G17" s="33">
        <f>SUM(G7:G16)</f>
        <v>350</v>
      </c>
      <c r="H17" s="35">
        <v>0.77</v>
      </c>
      <c r="I17" s="54" t="s">
        <v>36</v>
      </c>
      <c r="J17" s="53"/>
      <c r="K17" s="33">
        <f>SUM(K7:K16)</f>
        <v>350</v>
      </c>
      <c r="L17" s="35">
        <v>0.77</v>
      </c>
    </row>
    <row r="18" spans="1:12" ht="13.5" thickBot="1" x14ac:dyDescent="0.25">
      <c r="A18" s="30" t="s">
        <v>13</v>
      </c>
      <c r="B18" s="31" t="s">
        <v>37</v>
      </c>
      <c r="C18" s="59" t="s">
        <v>15</v>
      </c>
      <c r="D18" s="60"/>
      <c r="E18" s="30" t="s">
        <v>13</v>
      </c>
      <c r="F18" s="31" t="s">
        <v>37</v>
      </c>
      <c r="G18" s="59" t="s">
        <v>38</v>
      </c>
      <c r="H18" s="61"/>
      <c r="I18" s="32" t="s">
        <v>13</v>
      </c>
      <c r="J18" s="31" t="s">
        <v>37</v>
      </c>
      <c r="K18" s="59" t="s">
        <v>39</v>
      </c>
      <c r="L18" s="61"/>
    </row>
    <row r="19" spans="1:12" x14ac:dyDescent="0.2">
      <c r="A19" s="27" t="s">
        <v>40</v>
      </c>
      <c r="B19" s="28" t="s">
        <v>41</v>
      </c>
      <c r="C19" s="28">
        <v>20</v>
      </c>
      <c r="D19" s="55"/>
      <c r="E19" s="27" t="s">
        <v>40</v>
      </c>
      <c r="F19" s="28" t="s">
        <v>41</v>
      </c>
      <c r="G19" s="28">
        <v>10</v>
      </c>
      <c r="H19" s="57"/>
      <c r="I19" s="29" t="s">
        <v>40</v>
      </c>
      <c r="J19" s="28" t="s">
        <v>41</v>
      </c>
      <c r="K19" s="28">
        <v>15</v>
      </c>
      <c r="L19" s="57"/>
    </row>
    <row r="20" spans="1:12" x14ac:dyDescent="0.2">
      <c r="A20" s="6" t="s">
        <v>16</v>
      </c>
      <c r="B20" s="3" t="s">
        <v>17</v>
      </c>
      <c r="C20" s="3">
        <v>55</v>
      </c>
      <c r="D20" s="56"/>
      <c r="E20" s="6" t="s">
        <v>16</v>
      </c>
      <c r="F20" s="3" t="s">
        <v>17</v>
      </c>
      <c r="G20" s="3">
        <v>35</v>
      </c>
      <c r="H20" s="58"/>
      <c r="I20" s="10" t="s">
        <v>16</v>
      </c>
      <c r="J20" s="3" t="s">
        <v>17</v>
      </c>
      <c r="K20" s="3">
        <v>45</v>
      </c>
      <c r="L20" s="58"/>
    </row>
    <row r="21" spans="1:12" x14ac:dyDescent="0.2">
      <c r="A21" s="6" t="s">
        <v>20</v>
      </c>
      <c r="B21" s="3" t="s">
        <v>21</v>
      </c>
      <c r="C21" s="3">
        <v>35</v>
      </c>
      <c r="D21" s="56"/>
      <c r="E21" s="6" t="s">
        <v>20</v>
      </c>
      <c r="F21" s="3" t="s">
        <v>21</v>
      </c>
      <c r="G21" s="3">
        <v>15</v>
      </c>
      <c r="H21" s="58"/>
      <c r="I21" s="10" t="s">
        <v>20</v>
      </c>
      <c r="J21" s="3" t="s">
        <v>21</v>
      </c>
      <c r="K21" s="3">
        <v>25</v>
      </c>
      <c r="L21" s="58"/>
    </row>
    <row r="22" spans="1:12" x14ac:dyDescent="0.2">
      <c r="A22" s="6" t="s">
        <v>22</v>
      </c>
      <c r="B22" s="3" t="s">
        <v>23</v>
      </c>
      <c r="C22" s="3">
        <v>30</v>
      </c>
      <c r="D22" s="56"/>
      <c r="E22" s="6" t="s">
        <v>22</v>
      </c>
      <c r="F22" s="3" t="s">
        <v>23</v>
      </c>
      <c r="G22" s="3">
        <v>30</v>
      </c>
      <c r="H22" s="58"/>
      <c r="I22" s="10" t="s">
        <v>22</v>
      </c>
      <c r="J22" s="3" t="s">
        <v>23</v>
      </c>
      <c r="K22" s="3">
        <v>30</v>
      </c>
      <c r="L22" s="58"/>
    </row>
    <row r="23" spans="1:12" x14ac:dyDescent="0.2">
      <c r="A23" s="6" t="s">
        <v>24</v>
      </c>
      <c r="B23" s="3" t="s">
        <v>25</v>
      </c>
      <c r="C23" s="3">
        <v>50</v>
      </c>
      <c r="D23" s="56"/>
      <c r="E23" s="14" t="s">
        <v>24</v>
      </c>
      <c r="F23" s="4" t="s">
        <v>25</v>
      </c>
      <c r="G23" s="4">
        <v>0</v>
      </c>
      <c r="H23" s="58"/>
      <c r="I23" s="10" t="s">
        <v>24</v>
      </c>
      <c r="J23" s="3" t="s">
        <v>25</v>
      </c>
      <c r="K23" s="3">
        <v>40</v>
      </c>
      <c r="L23" s="58"/>
    </row>
    <row r="24" spans="1:12" x14ac:dyDescent="0.2">
      <c r="A24" s="6" t="s">
        <v>42</v>
      </c>
      <c r="B24" s="3" t="s">
        <v>43</v>
      </c>
      <c r="C24" s="3">
        <v>70</v>
      </c>
      <c r="D24" s="56"/>
      <c r="E24" s="6" t="s">
        <v>42</v>
      </c>
      <c r="F24" s="3" t="s">
        <v>43</v>
      </c>
      <c r="G24" s="3">
        <v>40</v>
      </c>
      <c r="H24" s="58"/>
      <c r="I24" s="10" t="s">
        <v>42</v>
      </c>
      <c r="J24" s="3" t="s">
        <v>43</v>
      </c>
      <c r="K24" s="3">
        <v>40</v>
      </c>
      <c r="L24" s="58"/>
    </row>
    <row r="25" spans="1:12" ht="38.25" x14ac:dyDescent="0.2">
      <c r="A25" s="6" t="s">
        <v>26</v>
      </c>
      <c r="B25" s="3" t="s">
        <v>27</v>
      </c>
      <c r="C25" s="3">
        <v>40</v>
      </c>
      <c r="D25" s="56"/>
      <c r="E25" s="15" t="s">
        <v>26</v>
      </c>
      <c r="F25" s="2" t="s">
        <v>27</v>
      </c>
      <c r="G25" s="2">
        <v>0</v>
      </c>
      <c r="H25" s="58"/>
      <c r="I25" s="10" t="s">
        <v>26</v>
      </c>
      <c r="J25" s="3" t="s">
        <v>27</v>
      </c>
      <c r="K25" s="3">
        <v>25</v>
      </c>
      <c r="L25" s="58"/>
    </row>
    <row r="26" spans="1:12" ht="25.5" x14ac:dyDescent="0.2">
      <c r="A26" s="6" t="s">
        <v>44</v>
      </c>
      <c r="B26" s="3" t="s">
        <v>45</v>
      </c>
      <c r="C26" s="3">
        <v>20</v>
      </c>
      <c r="D26" s="56"/>
      <c r="E26" s="5" t="s">
        <v>44</v>
      </c>
      <c r="F26" s="1" t="s">
        <v>45</v>
      </c>
      <c r="G26" s="1">
        <v>20</v>
      </c>
      <c r="H26" s="58"/>
      <c r="I26" s="10" t="s">
        <v>44</v>
      </c>
      <c r="J26" s="3" t="s">
        <v>45</v>
      </c>
      <c r="K26" s="3">
        <v>20</v>
      </c>
      <c r="L26" s="58"/>
    </row>
    <row r="27" spans="1:12" x14ac:dyDescent="0.2">
      <c r="A27" s="6" t="s">
        <v>28</v>
      </c>
      <c r="B27" s="3" t="s">
        <v>29</v>
      </c>
      <c r="C27" s="3">
        <v>15</v>
      </c>
      <c r="D27" s="56"/>
      <c r="E27" s="15" t="s">
        <v>28</v>
      </c>
      <c r="F27" s="2" t="s">
        <v>29</v>
      </c>
      <c r="G27" s="2">
        <v>0</v>
      </c>
      <c r="H27" s="58"/>
      <c r="I27" s="11" t="s">
        <v>28</v>
      </c>
      <c r="J27" s="4" t="s">
        <v>29</v>
      </c>
      <c r="K27" s="4">
        <v>0</v>
      </c>
      <c r="L27" s="58"/>
    </row>
    <row r="28" spans="1:12" ht="76.5" x14ac:dyDescent="0.2">
      <c r="A28" s="6" t="s">
        <v>30</v>
      </c>
      <c r="B28" s="3" t="s">
        <v>31</v>
      </c>
      <c r="C28" s="3">
        <v>10</v>
      </c>
      <c r="D28" s="56"/>
      <c r="E28" s="15" t="s">
        <v>30</v>
      </c>
      <c r="F28" s="2" t="s">
        <v>31</v>
      </c>
      <c r="G28" s="2">
        <v>0</v>
      </c>
      <c r="H28" s="58"/>
      <c r="I28" s="12" t="s">
        <v>30</v>
      </c>
      <c r="J28" s="1" t="s">
        <v>31</v>
      </c>
      <c r="K28" s="1">
        <v>10</v>
      </c>
      <c r="L28" s="58"/>
    </row>
    <row r="29" spans="1:12" ht="25.5" x14ac:dyDescent="0.2">
      <c r="A29" s="6" t="s">
        <v>34</v>
      </c>
      <c r="B29" s="3" t="s">
        <v>35</v>
      </c>
      <c r="C29" s="3">
        <v>5</v>
      </c>
      <c r="D29" s="56"/>
      <c r="E29" s="15" t="s">
        <v>34</v>
      </c>
      <c r="F29" s="2" t="s">
        <v>35</v>
      </c>
      <c r="G29" s="2">
        <v>0</v>
      </c>
      <c r="H29" s="58"/>
      <c r="I29" s="13" t="s">
        <v>34</v>
      </c>
      <c r="J29" s="2" t="s">
        <v>35</v>
      </c>
      <c r="K29" s="2">
        <v>0</v>
      </c>
      <c r="L29" s="58"/>
    </row>
    <row r="30" spans="1:12" ht="13.5" thickBot="1" x14ac:dyDescent="0.25">
      <c r="A30" s="52" t="s">
        <v>36</v>
      </c>
      <c r="B30" s="53"/>
      <c r="C30" s="33">
        <f>SUM(C19:C29)</f>
        <v>350</v>
      </c>
      <c r="D30" s="34">
        <v>0.38</v>
      </c>
      <c r="E30" s="52" t="s">
        <v>36</v>
      </c>
      <c r="F30" s="53"/>
      <c r="G30" s="33">
        <f>SUM(G19:G29)</f>
        <v>150</v>
      </c>
      <c r="H30" s="35">
        <v>1.1200000000000001</v>
      </c>
      <c r="I30" s="54" t="s">
        <v>36</v>
      </c>
      <c r="J30" s="53"/>
      <c r="K30" s="33">
        <f>SUM(K19:K29)</f>
        <v>250</v>
      </c>
      <c r="L30" s="35">
        <v>0.87</v>
      </c>
    </row>
    <row r="31" spans="1:12" ht="13.5" thickBot="1" x14ac:dyDescent="0.25">
      <c r="A31" s="38" t="s">
        <v>53</v>
      </c>
      <c r="B31" s="39" t="s">
        <v>54</v>
      </c>
      <c r="C31" s="45" t="s">
        <v>46</v>
      </c>
      <c r="D31" s="46"/>
      <c r="E31" s="38" t="s">
        <v>53</v>
      </c>
      <c r="F31" s="39" t="s">
        <v>54</v>
      </c>
      <c r="G31" s="45" t="s">
        <v>46</v>
      </c>
      <c r="H31" s="47"/>
      <c r="I31" s="40" t="s">
        <v>53</v>
      </c>
      <c r="J31" s="39" t="s">
        <v>54</v>
      </c>
      <c r="K31" s="45" t="s">
        <v>46</v>
      </c>
      <c r="L31" s="47"/>
    </row>
    <row r="32" spans="1:12" x14ac:dyDescent="0.2">
      <c r="A32" s="27" t="s">
        <v>47</v>
      </c>
      <c r="B32" s="28" t="s">
        <v>48</v>
      </c>
      <c r="C32" s="28">
        <v>29</v>
      </c>
      <c r="D32" s="36"/>
      <c r="E32" s="27" t="s">
        <v>47</v>
      </c>
      <c r="F32" s="28" t="s">
        <v>48</v>
      </c>
      <c r="G32" s="28">
        <v>29</v>
      </c>
      <c r="H32" s="37"/>
      <c r="I32" s="29" t="s">
        <v>47</v>
      </c>
      <c r="J32" s="28" t="s">
        <v>48</v>
      </c>
      <c r="K32" s="28">
        <v>29</v>
      </c>
      <c r="L32" s="37"/>
    </row>
    <row r="33" spans="1:12" ht="13.5" thickBot="1" x14ac:dyDescent="0.25">
      <c r="A33" s="52" t="s">
        <v>36</v>
      </c>
      <c r="B33" s="53"/>
      <c r="C33" s="33">
        <f>SUM(C32:C32)</f>
        <v>29</v>
      </c>
      <c r="D33" s="34">
        <v>0</v>
      </c>
      <c r="E33" s="52" t="s">
        <v>36</v>
      </c>
      <c r="F33" s="53"/>
      <c r="G33" s="33">
        <f>SUM(G32:G32)</f>
        <v>29</v>
      </c>
      <c r="H33" s="35">
        <v>0</v>
      </c>
      <c r="I33" s="54" t="s">
        <v>36</v>
      </c>
      <c r="J33" s="53"/>
      <c r="K33" s="33">
        <f>SUM(K32:K32)</f>
        <v>29</v>
      </c>
      <c r="L33" s="35">
        <v>0</v>
      </c>
    </row>
    <row r="34" spans="1:12" ht="13.5" thickBot="1" x14ac:dyDescent="0.25">
      <c r="A34" s="38" t="s">
        <v>53</v>
      </c>
      <c r="B34" s="39" t="s">
        <v>55</v>
      </c>
      <c r="C34" s="45" t="s">
        <v>49</v>
      </c>
      <c r="D34" s="46"/>
      <c r="E34" s="38" t="s">
        <v>53</v>
      </c>
      <c r="F34" s="39" t="s">
        <v>55</v>
      </c>
      <c r="G34" s="45" t="s">
        <v>49</v>
      </c>
      <c r="H34" s="47"/>
      <c r="I34" s="40" t="s">
        <v>53</v>
      </c>
      <c r="J34" s="39" t="s">
        <v>55</v>
      </c>
      <c r="K34" s="45" t="s">
        <v>49</v>
      </c>
      <c r="L34" s="47"/>
    </row>
    <row r="35" spans="1:12" x14ac:dyDescent="0.2">
      <c r="A35" s="27" t="s">
        <v>50</v>
      </c>
      <c r="B35" s="28" t="s">
        <v>51</v>
      </c>
      <c r="C35" s="28">
        <v>20</v>
      </c>
      <c r="D35" s="48"/>
      <c r="E35" s="27" t="s">
        <v>50</v>
      </c>
      <c r="F35" s="28" t="s">
        <v>51</v>
      </c>
      <c r="G35" s="28">
        <v>20</v>
      </c>
      <c r="H35" s="50"/>
      <c r="I35" s="29" t="s">
        <v>50</v>
      </c>
      <c r="J35" s="28" t="s">
        <v>51</v>
      </c>
      <c r="K35" s="28">
        <v>20</v>
      </c>
      <c r="L35" s="50"/>
    </row>
    <row r="36" spans="1:12" x14ac:dyDescent="0.2">
      <c r="A36" s="6" t="s">
        <v>47</v>
      </c>
      <c r="B36" s="3" t="s">
        <v>48</v>
      </c>
      <c r="C36" s="3">
        <v>2</v>
      </c>
      <c r="D36" s="49"/>
      <c r="E36" s="6" t="s">
        <v>47</v>
      </c>
      <c r="F36" s="3" t="s">
        <v>48</v>
      </c>
      <c r="G36" s="3">
        <v>2</v>
      </c>
      <c r="H36" s="51"/>
      <c r="I36" s="10" t="s">
        <v>47</v>
      </c>
      <c r="J36" s="3" t="s">
        <v>48</v>
      </c>
      <c r="K36" s="3">
        <v>2</v>
      </c>
      <c r="L36" s="51"/>
    </row>
    <row r="37" spans="1:12" ht="13.5" thickBot="1" x14ac:dyDescent="0.25">
      <c r="A37" s="41" t="s">
        <v>36</v>
      </c>
      <c r="B37" s="42"/>
      <c r="C37" s="7">
        <f>SUM(C35:C36)</f>
        <v>22</v>
      </c>
      <c r="D37" s="9">
        <v>0</v>
      </c>
      <c r="E37" s="41" t="s">
        <v>36</v>
      </c>
      <c r="F37" s="42"/>
      <c r="G37" s="7">
        <f>SUM(G35:G36)</f>
        <v>22</v>
      </c>
      <c r="H37" s="8">
        <v>0</v>
      </c>
      <c r="I37" s="43" t="s">
        <v>36</v>
      </c>
      <c r="J37" s="42"/>
      <c r="K37" s="7">
        <f>SUM(K35:K36)</f>
        <v>22</v>
      </c>
      <c r="L37" s="8">
        <v>0</v>
      </c>
    </row>
    <row r="38" spans="1:12" ht="50.1" customHeight="1" x14ac:dyDescent="0.2">
      <c r="A38" s="44" t="s">
        <v>52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</sheetData>
  <mergeCells count="46">
    <mergeCell ref="A1:D1"/>
    <mergeCell ref="E1:H1"/>
    <mergeCell ref="I1:L1"/>
    <mergeCell ref="A2:D2"/>
    <mergeCell ref="E2:H2"/>
    <mergeCell ref="I2:L2"/>
    <mergeCell ref="A3:D3"/>
    <mergeCell ref="E3:H3"/>
    <mergeCell ref="I3:L3"/>
    <mergeCell ref="A4:B4"/>
    <mergeCell ref="E4:F4"/>
    <mergeCell ref="I4:J4"/>
    <mergeCell ref="K18:L18"/>
    <mergeCell ref="C6:D6"/>
    <mergeCell ref="G6:H6"/>
    <mergeCell ref="K6:L6"/>
    <mergeCell ref="D7:D16"/>
    <mergeCell ref="H7:H16"/>
    <mergeCell ref="L7:L16"/>
    <mergeCell ref="A17:B17"/>
    <mergeCell ref="E17:F17"/>
    <mergeCell ref="I17:J17"/>
    <mergeCell ref="C18:D18"/>
    <mergeCell ref="G18:H18"/>
    <mergeCell ref="D19:D29"/>
    <mergeCell ref="H19:H29"/>
    <mergeCell ref="L19:L29"/>
    <mergeCell ref="A30:B30"/>
    <mergeCell ref="E30:F30"/>
    <mergeCell ref="I30:J30"/>
    <mergeCell ref="C31:D31"/>
    <mergeCell ref="G31:H31"/>
    <mergeCell ref="K31:L31"/>
    <mergeCell ref="A33:B33"/>
    <mergeCell ref="E33:F33"/>
    <mergeCell ref="I33:J33"/>
    <mergeCell ref="A37:B37"/>
    <mergeCell ref="E37:F37"/>
    <mergeCell ref="I37:J37"/>
    <mergeCell ref="A38:L38"/>
    <mergeCell ref="C34:D34"/>
    <mergeCell ref="G34:H34"/>
    <mergeCell ref="K34:L34"/>
    <mergeCell ref="D35:D36"/>
    <mergeCell ref="H35:H36"/>
    <mergeCell ref="L35:L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I10" sqref="I10"/>
    </sheetView>
  </sheetViews>
  <sheetFormatPr defaultRowHeight="12.75" x14ac:dyDescent="0.2"/>
  <cols>
    <col min="1" max="1" width="7.140625" style="75" bestFit="1" customWidth="1"/>
    <col min="2" max="2" width="24" style="75" customWidth="1"/>
    <col min="3" max="3" width="23.5703125" style="75" customWidth="1"/>
    <col min="4" max="8" width="15.7109375" style="75" customWidth="1"/>
    <col min="9" max="9" width="11.140625" style="75" customWidth="1"/>
    <col min="10" max="10" width="9.140625" style="75"/>
    <col min="11" max="11" width="11.5703125" style="75" customWidth="1"/>
    <col min="12" max="12" width="9.140625" style="75"/>
    <col min="13" max="13" width="15.85546875" style="75" bestFit="1" customWidth="1"/>
    <col min="14" max="14" width="9.140625" style="75"/>
    <col min="15" max="15" width="11.7109375" style="75" bestFit="1" customWidth="1"/>
    <col min="16" max="16384" width="9.140625" style="75"/>
  </cols>
  <sheetData>
    <row r="1" spans="1:15" ht="27.75" x14ac:dyDescent="0.2">
      <c r="A1" s="73" t="s">
        <v>72</v>
      </c>
      <c r="B1" s="74"/>
      <c r="C1" s="74"/>
      <c r="D1" s="74"/>
      <c r="E1" s="74"/>
      <c r="F1" s="74"/>
      <c r="G1" s="74"/>
      <c r="H1" s="74"/>
    </row>
    <row r="2" spans="1:15" ht="13.5" thickBot="1" x14ac:dyDescent="0.25">
      <c r="A2" s="76"/>
      <c r="B2" s="77"/>
      <c r="C2" s="77"/>
      <c r="D2" s="77"/>
      <c r="E2" s="77"/>
      <c r="F2" s="77"/>
      <c r="G2" s="77"/>
      <c r="H2" s="77"/>
    </row>
    <row r="3" spans="1:15" ht="51.75" thickBot="1" x14ac:dyDescent="0.25">
      <c r="A3" s="78" t="s">
        <v>56</v>
      </c>
      <c r="B3" s="79"/>
      <c r="C3" s="80" t="s">
        <v>57</v>
      </c>
      <c r="D3" s="81" t="s">
        <v>58</v>
      </c>
      <c r="E3" s="82" t="s">
        <v>59</v>
      </c>
      <c r="F3" s="82" t="s">
        <v>60</v>
      </c>
      <c r="G3" s="82" t="s">
        <v>61</v>
      </c>
      <c r="H3" s="83" t="s">
        <v>62</v>
      </c>
      <c r="I3" s="84" t="s">
        <v>63</v>
      </c>
      <c r="J3" s="85" t="s">
        <v>64</v>
      </c>
      <c r="K3" s="86" t="s">
        <v>65</v>
      </c>
      <c r="L3" s="87" t="s">
        <v>66</v>
      </c>
      <c r="M3" s="88" t="s">
        <v>67</v>
      </c>
    </row>
    <row r="4" spans="1:15" ht="36" customHeight="1" thickBot="1" x14ac:dyDescent="0.25">
      <c r="A4" s="115" t="s">
        <v>68</v>
      </c>
      <c r="B4" s="89" t="s">
        <v>69</v>
      </c>
      <c r="C4" s="90" t="s">
        <v>75</v>
      </c>
      <c r="D4" s="91">
        <f t="shared" ref="D4" si="0">F4+E4</f>
        <v>700</v>
      </c>
      <c r="E4" s="92">
        <v>100</v>
      </c>
      <c r="F4" s="92">
        <v>600</v>
      </c>
      <c r="G4" s="92">
        <v>250</v>
      </c>
      <c r="H4" s="93">
        <f t="shared" ref="H4" si="1">F4-G4</f>
        <v>350</v>
      </c>
      <c r="I4" s="94">
        <v>884</v>
      </c>
      <c r="J4" s="95">
        <v>350</v>
      </c>
      <c r="K4" s="95">
        <f t="shared" ref="K4" si="2">H4-J4</f>
        <v>0</v>
      </c>
      <c r="L4" s="95">
        <v>0.77</v>
      </c>
      <c r="M4" s="96">
        <f>H4*24*31*L4+H4*L4</f>
        <v>200777.5</v>
      </c>
      <c r="N4" s="97"/>
      <c r="O4" s="97"/>
    </row>
    <row r="5" spans="1:15" ht="36" customHeight="1" thickBot="1" x14ac:dyDescent="0.25">
      <c r="A5" s="116"/>
      <c r="B5" s="89" t="s">
        <v>73</v>
      </c>
      <c r="C5" s="90" t="s">
        <v>75</v>
      </c>
      <c r="D5" s="91">
        <f t="shared" ref="D5" si="3">F5+E5</f>
        <v>130</v>
      </c>
      <c r="E5" s="92">
        <v>100</v>
      </c>
      <c r="F5" s="92">
        <v>30</v>
      </c>
      <c r="G5" s="92">
        <v>0</v>
      </c>
      <c r="H5" s="93">
        <f t="shared" ref="H5:H9" si="4">F5-G5</f>
        <v>30</v>
      </c>
      <c r="I5" s="94">
        <v>29</v>
      </c>
      <c r="J5" s="95">
        <v>30</v>
      </c>
      <c r="K5" s="95">
        <f t="shared" ref="K5:K9" si="5">H5-J5</f>
        <v>0</v>
      </c>
      <c r="L5" s="95">
        <v>0</v>
      </c>
      <c r="M5" s="96">
        <f>H5*24*30*L5</f>
        <v>0</v>
      </c>
      <c r="N5" s="97"/>
      <c r="O5" s="97"/>
    </row>
    <row r="6" spans="1:15" ht="22.5" customHeight="1" thickBot="1" x14ac:dyDescent="0.25">
      <c r="A6" s="98" t="s">
        <v>70</v>
      </c>
      <c r="B6" s="99" t="s">
        <v>71</v>
      </c>
      <c r="C6" s="100" t="s">
        <v>0</v>
      </c>
      <c r="D6" s="101">
        <f t="shared" ref="D6:D9" si="6">E6+F6</f>
        <v>700</v>
      </c>
      <c r="E6" s="102">
        <v>100</v>
      </c>
      <c r="F6" s="102">
        <v>600</v>
      </c>
      <c r="G6" s="102">
        <v>250</v>
      </c>
      <c r="H6" s="103">
        <f t="shared" si="4"/>
        <v>350</v>
      </c>
      <c r="I6" s="104">
        <v>730</v>
      </c>
      <c r="J6" s="95">
        <v>350</v>
      </c>
      <c r="K6" s="95">
        <f t="shared" si="5"/>
        <v>0</v>
      </c>
      <c r="L6" s="95">
        <v>0.38</v>
      </c>
      <c r="M6" s="96">
        <f>H6*24*20*L6</f>
        <v>63840</v>
      </c>
      <c r="N6" s="97"/>
      <c r="O6" s="97"/>
    </row>
    <row r="7" spans="1:15" ht="22.5" customHeight="1" thickBot="1" x14ac:dyDescent="0.25">
      <c r="A7" s="105"/>
      <c r="B7" s="106"/>
      <c r="C7" s="107" t="s">
        <v>1</v>
      </c>
      <c r="D7" s="101">
        <f t="shared" si="6"/>
        <v>500</v>
      </c>
      <c r="E7" s="102">
        <v>100</v>
      </c>
      <c r="F7" s="102">
        <v>400</v>
      </c>
      <c r="G7" s="102">
        <v>250</v>
      </c>
      <c r="H7" s="103">
        <f t="shared" si="4"/>
        <v>150</v>
      </c>
      <c r="I7" s="104">
        <v>701</v>
      </c>
      <c r="J7" s="95">
        <v>150</v>
      </c>
      <c r="K7" s="95">
        <f t="shared" si="5"/>
        <v>0</v>
      </c>
      <c r="L7" s="95">
        <v>1.1200000000000001</v>
      </c>
      <c r="M7" s="96">
        <f>H7*24*5*L7</f>
        <v>20160.000000000004</v>
      </c>
      <c r="N7" s="97"/>
      <c r="O7" s="97"/>
    </row>
    <row r="8" spans="1:15" ht="22.5" customHeight="1" thickBot="1" x14ac:dyDescent="0.25">
      <c r="A8" s="105"/>
      <c r="B8" s="109"/>
      <c r="C8" s="107" t="s">
        <v>2</v>
      </c>
      <c r="D8" s="101">
        <f t="shared" si="6"/>
        <v>600</v>
      </c>
      <c r="E8" s="102">
        <v>100</v>
      </c>
      <c r="F8" s="102">
        <v>500</v>
      </c>
      <c r="G8" s="102">
        <v>250</v>
      </c>
      <c r="H8" s="103">
        <f t="shared" si="4"/>
        <v>250</v>
      </c>
      <c r="I8" s="104">
        <v>700</v>
      </c>
      <c r="J8" s="95">
        <v>250</v>
      </c>
      <c r="K8" s="95">
        <f t="shared" si="5"/>
        <v>0</v>
      </c>
      <c r="L8" s="95">
        <v>0.87</v>
      </c>
      <c r="M8" s="96">
        <f>H8*24*6*L8+H8*L8</f>
        <v>31537.5</v>
      </c>
      <c r="N8" s="97"/>
      <c r="O8" s="97"/>
    </row>
    <row r="9" spans="1:15" ht="36" customHeight="1" thickBot="1" x14ac:dyDescent="0.25">
      <c r="A9" s="108"/>
      <c r="B9" s="117" t="s">
        <v>74</v>
      </c>
      <c r="C9" s="107" t="s">
        <v>75</v>
      </c>
      <c r="D9" s="101">
        <f t="shared" si="6"/>
        <v>150</v>
      </c>
      <c r="E9" s="102">
        <v>100</v>
      </c>
      <c r="F9" s="102">
        <v>50</v>
      </c>
      <c r="G9" s="102">
        <v>0</v>
      </c>
      <c r="H9" s="103">
        <f t="shared" si="4"/>
        <v>50</v>
      </c>
      <c r="I9" s="104">
        <v>22</v>
      </c>
      <c r="J9" s="95">
        <v>50</v>
      </c>
      <c r="K9" s="95">
        <f t="shared" si="5"/>
        <v>0</v>
      </c>
      <c r="L9" s="95">
        <v>0</v>
      </c>
      <c r="M9" s="96">
        <f>H9*24*10*L9</f>
        <v>0</v>
      </c>
      <c r="N9" s="97"/>
      <c r="O9" s="97"/>
    </row>
    <row r="10" spans="1:15" ht="14.25" x14ac:dyDescent="0.2">
      <c r="I10" s="110"/>
      <c r="J10" s="110"/>
      <c r="K10" s="110"/>
      <c r="L10" s="110"/>
      <c r="M10" s="111"/>
      <c r="N10" s="97"/>
      <c r="O10" s="97"/>
    </row>
    <row r="11" spans="1:15" ht="15" x14ac:dyDescent="0.2">
      <c r="I11" s="110"/>
      <c r="J11" s="110"/>
      <c r="K11" s="110"/>
      <c r="L11" s="110"/>
      <c r="M11" s="112">
        <f>SUM(M4:M9)</f>
        <v>316315</v>
      </c>
      <c r="N11" s="97"/>
      <c r="O11" s="113"/>
    </row>
    <row r="12" spans="1:15" ht="14.25" x14ac:dyDescent="0.2">
      <c r="I12" s="97"/>
      <c r="J12" s="97"/>
      <c r="K12" s="97"/>
      <c r="L12" s="97"/>
      <c r="M12" s="114"/>
      <c r="N12" s="97"/>
      <c r="O12" s="97"/>
    </row>
    <row r="13" spans="1:15" x14ac:dyDescent="0.2">
      <c r="I13" s="97"/>
      <c r="J13" s="97"/>
      <c r="K13" s="97"/>
      <c r="L13" s="97"/>
      <c r="M13" s="97"/>
      <c r="N13" s="97"/>
      <c r="O13" s="97"/>
    </row>
  </sheetData>
  <mergeCells count="6">
    <mergeCell ref="A6:A9"/>
    <mergeCell ref="B6:B8"/>
    <mergeCell ref="A1:H1"/>
    <mergeCell ref="A2:H2"/>
    <mergeCell ref="A3:B3"/>
    <mergeCell ref="A4:A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2024-09-18T08:40:06Z</dcterms:created>
  <dcterms:modified xsi:type="dcterms:W3CDTF">2024-09-18T09:06:12Z</dcterms:modified>
</cp:coreProperties>
</file>