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455" yWindow="135" windowWidth="15210" windowHeight="11490"/>
  </bookViews>
  <sheets>
    <sheet name="Bilant-Financial position" sheetId="1" r:id="rId1"/>
    <sheet name="CPP-Profit or Los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45621"/>
</workbook>
</file>

<file path=xl/calcChain.xml><?xml version="1.0" encoding="utf-8"?>
<calcChain xmlns="http://schemas.openxmlformats.org/spreadsheetml/2006/main">
  <c r="E57" i="1" l="1"/>
  <c r="E55" i="1"/>
  <c r="E54" i="1"/>
  <c r="E53" i="1"/>
  <c r="E52" i="1"/>
  <c r="E51" i="1"/>
  <c r="E50" i="1"/>
  <c r="E49" i="1"/>
  <c r="E48" i="1"/>
  <c r="E47" i="1"/>
  <c r="E44" i="1"/>
  <c r="E42" i="1"/>
  <c r="E41" i="1"/>
  <c r="E40" i="1"/>
  <c r="E39" i="1"/>
  <c r="E38" i="1"/>
  <c r="E35" i="1"/>
  <c r="E34" i="1"/>
  <c r="E33" i="1"/>
  <c r="E32" i="1"/>
  <c r="E31" i="1"/>
  <c r="E30" i="1"/>
  <c r="E29" i="1"/>
  <c r="E28" i="1"/>
  <c r="E23" i="1"/>
  <c r="E21" i="1"/>
  <c r="E20" i="1"/>
  <c r="E19" i="1"/>
  <c r="E17" i="1"/>
  <c r="E16" i="1"/>
  <c r="E13" i="1"/>
  <c r="E11" i="1"/>
  <c r="E10" i="1"/>
  <c r="E9" i="1"/>
  <c r="E8" i="1"/>
  <c r="E33" i="2"/>
  <c r="E31" i="2"/>
  <c r="E28" i="2"/>
  <c r="E27" i="2"/>
  <c r="E26" i="2"/>
  <c r="E24" i="2"/>
  <c r="E22" i="2"/>
  <c r="E21" i="2"/>
  <c r="E20" i="2"/>
  <c r="E19" i="2"/>
  <c r="E18" i="2"/>
  <c r="E17" i="2"/>
  <c r="E16" i="2"/>
  <c r="E15" i="2"/>
  <c r="E14" i="2"/>
  <c r="E11" i="2"/>
  <c r="E10" i="2"/>
  <c r="E9" i="2"/>
  <c r="E8" i="2"/>
  <c r="E7" i="2"/>
  <c r="E35" i="2" l="1"/>
  <c r="F35" i="2"/>
  <c r="F31" i="2"/>
  <c r="F28" i="2"/>
  <c r="F27" i="2"/>
  <c r="F26" i="2"/>
  <c r="F24" i="2"/>
  <c r="F22" i="2"/>
  <c r="F21" i="2"/>
  <c r="F20" i="2"/>
  <c r="F19" i="2"/>
  <c r="F18" i="2"/>
  <c r="F17" i="2"/>
  <c r="F16" i="2"/>
  <c r="F15" i="2"/>
  <c r="F14" i="2"/>
  <c r="F11" i="2"/>
  <c r="F10" i="2"/>
  <c r="F9" i="2"/>
  <c r="F8" i="2"/>
  <c r="F7" i="2"/>
  <c r="F57" i="1"/>
  <c r="F55" i="1"/>
  <c r="F54" i="1"/>
  <c r="F52" i="1"/>
  <c r="F51" i="1"/>
  <c r="F50" i="1"/>
  <c r="F49" i="1"/>
  <c r="F48" i="1"/>
  <c r="F47" i="1"/>
  <c r="F44" i="1"/>
  <c r="F42" i="1"/>
  <c r="F41" i="1"/>
  <c r="F39" i="1"/>
  <c r="F38" i="1"/>
  <c r="F35" i="1"/>
  <c r="F34" i="1"/>
  <c r="F33" i="1"/>
  <c r="F32" i="1"/>
  <c r="F31" i="1"/>
  <c r="F30" i="1"/>
  <c r="F29" i="1"/>
  <c r="F28" i="1"/>
  <c r="F23" i="1"/>
  <c r="F21" i="1"/>
  <c r="F20" i="1"/>
  <c r="F17" i="1"/>
  <c r="F16" i="1"/>
  <c r="F13" i="1"/>
  <c r="F11" i="1"/>
  <c r="F10" i="1"/>
  <c r="F9" i="1"/>
  <c r="F8" i="1"/>
  <c r="H54" i="1" l="1"/>
  <c r="H44" i="1"/>
  <c r="H35" i="1"/>
  <c r="H12" i="1"/>
  <c r="H13" i="1" s="1"/>
  <c r="H55" i="1" l="1"/>
  <c r="H57" i="1"/>
  <c r="N10" i="2" l="1"/>
  <c r="N10" i="1"/>
  <c r="M30" i="1" l="1"/>
  <c r="M29" i="1"/>
  <c r="M28" i="1"/>
  <c r="O33" i="2" l="1"/>
  <c r="N33" i="2"/>
  <c r="N35" i="2" l="1"/>
  <c r="N31" i="2"/>
  <c r="N28" i="2"/>
  <c r="N27" i="2"/>
  <c r="N26" i="2"/>
  <c r="N24" i="2"/>
  <c r="N22" i="2"/>
  <c r="N21" i="2"/>
  <c r="N20" i="2"/>
  <c r="N19" i="2"/>
  <c r="N18" i="2"/>
  <c r="N17" i="2"/>
  <c r="N16" i="2"/>
  <c r="N15" i="2"/>
  <c r="N14" i="2"/>
  <c r="N11" i="2"/>
  <c r="N9" i="2"/>
  <c r="N8" i="2"/>
  <c r="N7" i="2"/>
  <c r="N57" i="1"/>
  <c r="N55" i="1"/>
  <c r="N54" i="1"/>
  <c r="N53" i="1"/>
  <c r="N52" i="1"/>
  <c r="N51" i="1"/>
  <c r="N50" i="1"/>
  <c r="N49" i="1"/>
  <c r="N48" i="1"/>
  <c r="N47" i="1"/>
  <c r="N44" i="1"/>
  <c r="N42" i="1"/>
  <c r="N41" i="1"/>
  <c r="N40" i="1"/>
  <c r="N39" i="1"/>
  <c r="N38" i="1"/>
  <c r="N35" i="1"/>
  <c r="N34" i="1"/>
  <c r="N33" i="1"/>
  <c r="N32" i="1"/>
  <c r="N31" i="1"/>
  <c r="N30" i="1"/>
  <c r="N29" i="1"/>
  <c r="N28" i="1"/>
  <c r="N23" i="1"/>
  <c r="N21" i="1"/>
  <c r="N20" i="1"/>
  <c r="N18" i="1"/>
  <c r="N17" i="1"/>
  <c r="N16" i="1"/>
  <c r="N13" i="1"/>
  <c r="N11" i="1"/>
  <c r="N9" i="1"/>
  <c r="N8" i="1"/>
  <c r="O57" i="1" l="1"/>
  <c r="O55" i="1"/>
  <c r="O54" i="1"/>
  <c r="O53" i="1"/>
  <c r="O52" i="1"/>
  <c r="O51" i="1"/>
  <c r="O50" i="1"/>
  <c r="O49" i="1"/>
  <c r="O48" i="1"/>
  <c r="O47" i="1"/>
  <c r="O44" i="1"/>
  <c r="O42" i="1"/>
  <c r="O41" i="1"/>
  <c r="O40" i="1"/>
  <c r="O39" i="1"/>
  <c r="O38" i="1"/>
  <c r="O35" i="1"/>
  <c r="O34" i="1"/>
  <c r="O33" i="1"/>
  <c r="O32" i="1"/>
  <c r="O31" i="1"/>
  <c r="O30" i="1"/>
  <c r="O29" i="1"/>
  <c r="O28" i="1"/>
  <c r="P23" i="1"/>
  <c r="O21" i="1"/>
  <c r="O20" i="1"/>
  <c r="O19" i="1"/>
  <c r="O18" i="1"/>
  <c r="O17" i="1"/>
  <c r="O16" i="1"/>
  <c r="O13" i="1"/>
  <c r="O11" i="1"/>
  <c r="O10" i="1"/>
  <c r="O9" i="1"/>
  <c r="O8" i="1"/>
  <c r="O31" i="2"/>
  <c r="O28" i="2"/>
  <c r="O27" i="2"/>
  <c r="O26" i="2"/>
  <c r="O24" i="2"/>
  <c r="O22" i="2"/>
  <c r="O21" i="2"/>
  <c r="O20" i="2"/>
  <c r="O19" i="2"/>
  <c r="O18" i="2"/>
  <c r="O17" i="2"/>
  <c r="O16" i="2"/>
  <c r="O15" i="2"/>
  <c r="O14" i="2"/>
  <c r="O11" i="2"/>
  <c r="O10" i="2"/>
  <c r="O9" i="2"/>
  <c r="O8" i="2"/>
  <c r="O7" i="2"/>
  <c r="O23" i="1" l="1"/>
  <c r="O35" i="2"/>
</calcChain>
</file>

<file path=xl/sharedStrings.xml><?xml version="1.0" encoding="utf-8"?>
<sst xmlns="http://schemas.openxmlformats.org/spreadsheetml/2006/main" count="174" uniqueCount="156">
  <si>
    <t>CNTEE TRANSELECTRICA SA</t>
  </si>
  <si>
    <t>ACTIVE</t>
  </si>
  <si>
    <t xml:space="preserve"> Active imobilizate</t>
  </si>
  <si>
    <t xml:space="preserve">  Creante pe termen lung</t>
  </si>
  <si>
    <t xml:space="preserve">   Total active imobilizate </t>
  </si>
  <si>
    <t xml:space="preserve"> Active circulante</t>
  </si>
  <si>
    <t xml:space="preserve">   Stocuri</t>
  </si>
  <si>
    <t xml:space="preserve">   Alte active financiare</t>
  </si>
  <si>
    <t xml:space="preserve">   Impozit pe profit de recuperat</t>
  </si>
  <si>
    <t xml:space="preserve">   Total active circulante </t>
  </si>
  <si>
    <t xml:space="preserve">                                                                  </t>
  </si>
  <si>
    <t xml:space="preserve"> TOTAL ACTIVE </t>
  </si>
  <si>
    <t xml:space="preserve"> Capitaluri proprii</t>
  </si>
  <si>
    <t xml:space="preserve">   Capital social, din care:</t>
  </si>
  <si>
    <t xml:space="preserve"> Capital social subscris</t>
  </si>
  <si>
    <t xml:space="preserve">   Prima de emisiune</t>
  </si>
  <si>
    <t xml:space="preserve">   Rezerve legale</t>
  </si>
  <si>
    <t xml:space="preserve">   Rezerve din reevaluare</t>
  </si>
  <si>
    <t xml:space="preserve">   Alte rezerve</t>
  </si>
  <si>
    <t xml:space="preserve">   Rezultatul reportat</t>
  </si>
  <si>
    <t xml:space="preserve">   Total capitaluri proprii </t>
  </si>
  <si>
    <t xml:space="preserve"> Datorii pe termen lung</t>
  </si>
  <si>
    <t xml:space="preserve">   Total datorii pe termen lung </t>
  </si>
  <si>
    <t xml:space="preserve">   Datorii curente</t>
  </si>
  <si>
    <t xml:space="preserve">   Provizioane</t>
  </si>
  <si>
    <t xml:space="preserve">   Total datorii curente </t>
  </si>
  <si>
    <t xml:space="preserve">   Total datorii </t>
  </si>
  <si>
    <t>Venituri din exploatare</t>
  </si>
  <si>
    <t xml:space="preserve">    Venituri din serviciul de transport</t>
  </si>
  <si>
    <t xml:space="preserve">    Venituri din servicii de sistem</t>
  </si>
  <si>
    <t xml:space="preserve">    Alte venituri </t>
  </si>
  <si>
    <t xml:space="preserve"> Total venituri </t>
  </si>
  <si>
    <t>Cheltuieli de exploatare</t>
  </si>
  <si>
    <t xml:space="preserve">    Cheltuieli pentru operarea sistemului</t>
  </si>
  <si>
    <t xml:space="preserve">    Amortizare</t>
  </si>
  <si>
    <t xml:space="preserve">    Cheltuieli cu personalul</t>
  </si>
  <si>
    <t xml:space="preserve">    Cheltuieli cu materiale consumabile</t>
  </si>
  <si>
    <t xml:space="preserve">    Alte cheltuieli din exploatare </t>
  </si>
  <si>
    <t xml:space="preserve"> Total cheltuieli din exploatare </t>
  </si>
  <si>
    <t xml:space="preserve"> Profit din exploatare </t>
  </si>
  <si>
    <t xml:space="preserve">    Venituri financiare</t>
  </si>
  <si>
    <t xml:space="preserve">    Cheltuieli financiare</t>
  </si>
  <si>
    <t xml:space="preserve"> Rezultat financiar net </t>
  </si>
  <si>
    <t xml:space="preserve">  Impozit pe profit  </t>
  </si>
  <si>
    <t>ASSETS</t>
  </si>
  <si>
    <t>Non-current assets</t>
  </si>
  <si>
    <t>Tangible assets</t>
  </si>
  <si>
    <t>Intangible assets</t>
  </si>
  <si>
    <t>Financial assets</t>
  </si>
  <si>
    <t>Total non-current assets</t>
  </si>
  <si>
    <t>Current assets</t>
  </si>
  <si>
    <t>Inventories</t>
  </si>
  <si>
    <t>Trade and other receivables</t>
  </si>
  <si>
    <t>Other financial assets</t>
  </si>
  <si>
    <t>Cash and cash equivalents</t>
  </si>
  <si>
    <t>Income tax to be recovered</t>
  </si>
  <si>
    <t>Total current assets</t>
  </si>
  <si>
    <t>SHAREHOLDERS’ EQUITY AND LIABILITIES</t>
  </si>
  <si>
    <t>Shareholders’ Equity</t>
  </si>
  <si>
    <t>Share capital, of which:</t>
  </si>
  <si>
    <t>Subscribed share capital</t>
  </si>
  <si>
    <t>Share premium</t>
  </si>
  <si>
    <t>Legal reserves</t>
  </si>
  <si>
    <t>Revaluation reserves</t>
  </si>
  <si>
    <t>Other reserves</t>
  </si>
  <si>
    <t>Retained earnings</t>
  </si>
  <si>
    <t>Total shareholders’ equity</t>
  </si>
  <si>
    <t>Non-current liabilities</t>
  </si>
  <si>
    <t>Long term deferred revenues</t>
  </si>
  <si>
    <t>Long term borrowings</t>
  </si>
  <si>
    <t>Deferred tax liability</t>
  </si>
  <si>
    <t>Employee benefits liabilities</t>
  </si>
  <si>
    <t>Total non-current liabilities</t>
  </si>
  <si>
    <t>Current liabilities</t>
  </si>
  <si>
    <t>Trade and other liabilities</t>
  </si>
  <si>
    <t>Other tax and social security liabilities</t>
  </si>
  <si>
    <t>Provisions</t>
  </si>
  <si>
    <t>Short-term deferred revenues</t>
  </si>
  <si>
    <t>Income tax payable</t>
  </si>
  <si>
    <t>Total current liabilities</t>
  </si>
  <si>
    <t>Total liabilities</t>
  </si>
  <si>
    <t>Total shareholders’ equity and liabilities</t>
  </si>
  <si>
    <t>Separate statement of financial position</t>
  </si>
  <si>
    <t>NPG TRANSELECTRICA</t>
  </si>
  <si>
    <t>Separate statement of profit or loss</t>
  </si>
  <si>
    <t>Operating revenues</t>
  </si>
  <si>
    <t>Transmission revenues</t>
  </si>
  <si>
    <t>System services revenues</t>
  </si>
  <si>
    <t>Balancing market revenues</t>
  </si>
  <si>
    <t>Other revenues</t>
  </si>
  <si>
    <t xml:space="preserve"> Total operating revenues</t>
  </si>
  <si>
    <t>Operating expenses</t>
  </si>
  <si>
    <t>System operating expenses</t>
  </si>
  <si>
    <t>Balancing market expenses</t>
  </si>
  <si>
    <t>Technological system services expenses</t>
  </si>
  <si>
    <t>Depreciation and Amortisation</t>
  </si>
  <si>
    <t>Personnel expenses</t>
  </si>
  <si>
    <t>Repairs and maintenance expenses</t>
  </si>
  <si>
    <t>Materials and consumables</t>
  </si>
  <si>
    <t>Other operating expenses</t>
  </si>
  <si>
    <t xml:space="preserve"> Total operating expenses</t>
  </si>
  <si>
    <t>Operating profit</t>
  </si>
  <si>
    <t>Net finance result</t>
  </si>
  <si>
    <t>Financial income</t>
  </si>
  <si>
    <t>Financial expenses</t>
  </si>
  <si>
    <t>Profit before income tax</t>
  </si>
  <si>
    <t>Income tax</t>
  </si>
  <si>
    <t>Short-term borrowings</t>
  </si>
  <si>
    <t>All amounts are presented in RON</t>
  </si>
  <si>
    <t>Toate sumele sunt exprimate in RON</t>
  </si>
  <si>
    <t>Assets of the usage rights for leased assets - buildings</t>
  </si>
  <si>
    <t>Other loans and assimilated liabilities - Leasing of building</t>
  </si>
  <si>
    <t>Other loans and assimilated debts                     Long-term building leasing</t>
  </si>
  <si>
    <t>TOTAL ASSETS</t>
  </si>
  <si>
    <t>BILANȚUL CONTABIL</t>
  </si>
  <si>
    <t xml:space="preserve">   Imobilizări corporale</t>
  </si>
  <si>
    <t>Imobilizări af. Drepturilor de utilizare a activelor luate în leasing - clădiri</t>
  </si>
  <si>
    <t xml:space="preserve">   Imobilizări necorporale</t>
  </si>
  <si>
    <t xml:space="preserve">   Imobilizări financiare</t>
  </si>
  <si>
    <t xml:space="preserve">   Creanțe comerciale și alte creanțe</t>
  </si>
  <si>
    <t xml:space="preserve">   Numerar și echivalente de numerar</t>
  </si>
  <si>
    <t>CAPITALURI PROPRII ȘI DATORII</t>
  </si>
  <si>
    <t xml:space="preserve">   Venituri în avans pe termen lung</t>
  </si>
  <si>
    <t xml:space="preserve">   Împrumuturi </t>
  </si>
  <si>
    <t xml:space="preserve">   Datorii privind impozitele amânate</t>
  </si>
  <si>
    <t xml:space="preserve">   Obligațiile privind beneficiile angajaților</t>
  </si>
  <si>
    <t xml:space="preserve">   Datorii comerciale și alte datorii</t>
  </si>
  <si>
    <t xml:space="preserve">   Alte impozite și obligații pentru asigurările sociale</t>
  </si>
  <si>
    <t xml:space="preserve">   Venituri în avans pe termen scurt</t>
  </si>
  <si>
    <t xml:space="preserve">   Impozit pe profit de plată</t>
  </si>
  <si>
    <t xml:space="preserve">   Total Capitaluri Proprii și Datorii </t>
  </si>
  <si>
    <t>CONTUL DE PROFIT ȘI PIERDERE</t>
  </si>
  <si>
    <t xml:space="preserve">    Venituri din piața de echilibrare</t>
  </si>
  <si>
    <t xml:space="preserve">    Cheltuieli privind piața de echilibrare</t>
  </si>
  <si>
    <t xml:space="preserve">    Reparații și mentenanță</t>
  </si>
  <si>
    <t xml:space="preserve"> Profit înainte de impozitul pe profit </t>
  </si>
  <si>
    <t>Alte împrumuturi și datorii asimilate                          Leasing clădire - termen lung</t>
  </si>
  <si>
    <t>Alte împrumuturi și datorii asimilate - Leasing clădire - termen scurt</t>
  </si>
  <si>
    <t xml:space="preserve">31-Dec-2022 </t>
  </si>
  <si>
    <t xml:space="preserve"> Rzultatul exercitiului</t>
  </si>
  <si>
    <t>Net result</t>
  </si>
  <si>
    <t xml:space="preserve">31-Mar-2023 </t>
  </si>
  <si>
    <t xml:space="preserve">30-Jun-2023 </t>
  </si>
  <si>
    <t xml:space="preserve">30-Sep-2023 </t>
  </si>
  <si>
    <t>31-Dec-2023</t>
  </si>
  <si>
    <t>31-Mar-2024</t>
  </si>
  <si>
    <t>30-Iun-2024</t>
  </si>
  <si>
    <t>30-Sept-2024</t>
  </si>
  <si>
    <t>31-Dec-2024 Preliminar</t>
  </si>
  <si>
    <t>31-Dec-2024</t>
  </si>
  <si>
    <t>Alte datorii pe trmen lung</t>
  </si>
  <si>
    <t>Other long-term liabilities</t>
  </si>
  <si>
    <t xml:space="preserve">31-Dec-2024 </t>
  </si>
  <si>
    <t>31-Mar-2025</t>
  </si>
  <si>
    <t>5.751.291.46</t>
  </si>
  <si>
    <t xml:space="preserve">    Cheltuieli privind serviciile de sistem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</si>
</sst>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164" formatCode="_-* #,##0.00\ _l_e_i_-;\-* #,##0.00\ _l_e_i_-;_-* &quot;-&quot;??\ _l_e_i_-;_-@_-"/>
    <numFmt numFmtId="165" formatCode="_-* #,##0.00_-;\-* #,##0.00_-;_-* \-??_-;_-@_-"/>
    <numFmt numFmtId="166" formatCode="_-* #,##0.00_-;\-* #,##0.00_-;_-* &quot;-&quot;??_-;_-@_-"/>
    <numFmt numFmtId="167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i/>
      <sz val="11"/>
      <color theme="0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.5"/>
      <color rgb="FF000000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5" fillId="0" borderId="0" applyFill="0" applyBorder="0" applyAlignment="0" applyProtection="0"/>
    <xf numFmtId="166" fontId="8" fillId="0" borderId="0" applyFont="0" applyFill="0" applyBorder="0" applyAlignment="0" applyProtection="0"/>
    <xf numFmtId="0" fontId="8" fillId="0" borderId="0"/>
  </cellStyleXfs>
  <cellXfs count="38">
    <xf numFmtId="0" fontId="0" fillId="0" borderId="0" xfId="0"/>
    <xf numFmtId="0" fontId="3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2" fillId="0" borderId="1" xfId="0" applyFont="1" applyBorder="1"/>
    <xf numFmtId="0" fontId="1" fillId="0" borderId="1" xfId="0" applyFont="1" applyBorder="1"/>
    <xf numFmtId="0" fontId="0" fillId="2" borderId="1" xfId="0" applyFill="1" applyBorder="1"/>
    <xf numFmtId="3" fontId="2" fillId="0" borderId="1" xfId="0" applyNumberFormat="1" applyFont="1" applyBorder="1"/>
    <xf numFmtId="0" fontId="0" fillId="0" borderId="1" xfId="0" applyFont="1" applyBorder="1"/>
    <xf numFmtId="3" fontId="4" fillId="0" borderId="1" xfId="0" applyNumberFormat="1" applyFont="1" applyFill="1" applyBorder="1" applyAlignment="1">
      <alignment horizontal="right"/>
    </xf>
    <xf numFmtId="0" fontId="6" fillId="0" borderId="0" xfId="0" applyFont="1"/>
    <xf numFmtId="15" fontId="2" fillId="0" borderId="1" xfId="0" applyNumberFormat="1" applyFont="1" applyBorder="1"/>
    <xf numFmtId="0" fontId="7" fillId="0" borderId="0" xfId="0" applyFont="1"/>
    <xf numFmtId="41" fontId="7" fillId="0" borderId="0" xfId="0" applyNumberFormat="1" applyFont="1"/>
    <xf numFmtId="164" fontId="7" fillId="0" borderId="0" xfId="1" applyFont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167" fontId="0" fillId="0" borderId="1" xfId="0" applyNumberFormat="1" applyBorder="1"/>
    <xf numFmtId="167" fontId="0" fillId="0" borderId="1" xfId="0" applyNumberFormat="1" applyBorder="1" applyAlignment="1">
      <alignment wrapText="1"/>
    </xf>
    <xf numFmtId="167" fontId="2" fillId="0" borderId="1" xfId="0" applyNumberFormat="1" applyFont="1" applyBorder="1"/>
    <xf numFmtId="167" fontId="3" fillId="0" borderId="1" xfId="0" applyNumberFormat="1" applyFont="1" applyBorder="1"/>
    <xf numFmtId="167" fontId="1" fillId="0" borderId="1" xfId="0" applyNumberFormat="1" applyFont="1" applyBorder="1"/>
    <xf numFmtId="3" fontId="3" fillId="0" borderId="1" xfId="0" applyNumberFormat="1" applyFont="1" applyBorder="1"/>
    <xf numFmtId="37" fontId="2" fillId="0" borderId="1" xfId="0" applyNumberFormat="1" applyFont="1" applyBorder="1"/>
    <xf numFmtId="37" fontId="3" fillId="0" borderId="1" xfId="0" applyNumberFormat="1" applyFont="1" applyBorder="1"/>
    <xf numFmtId="37" fontId="0" fillId="0" borderId="1" xfId="0" applyNumberFormat="1" applyBorder="1"/>
    <xf numFmtId="37" fontId="0" fillId="0" borderId="1" xfId="0" applyNumberFormat="1" applyFont="1" applyBorder="1"/>
    <xf numFmtId="37" fontId="0" fillId="0" borderId="0" xfId="0" applyNumberFormat="1"/>
    <xf numFmtId="49" fontId="2" fillId="0" borderId="1" xfId="0" applyNumberFormat="1" applyFont="1" applyBorder="1" applyAlignment="1">
      <alignment horizontal="right"/>
    </xf>
    <xf numFmtId="0" fontId="3" fillId="0" borderId="0" xfId="0" applyFont="1" applyBorder="1"/>
    <xf numFmtId="0" fontId="6" fillId="0" borderId="0" xfId="0" applyFont="1" applyBorder="1"/>
    <xf numFmtId="0" fontId="0" fillId="0" borderId="0" xfId="0" applyBorder="1"/>
    <xf numFmtId="15" fontId="2" fillId="0" borderId="0" xfId="0" applyNumberFormat="1" applyFont="1" applyBorder="1"/>
    <xf numFmtId="167" fontId="0" fillId="0" borderId="0" xfId="0" applyNumberFormat="1" applyBorder="1"/>
    <xf numFmtId="3" fontId="0" fillId="0" borderId="0" xfId="0" applyNumberFormat="1" applyBorder="1"/>
    <xf numFmtId="3" fontId="9" fillId="0" borderId="1" xfId="0" applyNumberFormat="1" applyFont="1" applyBorder="1"/>
    <xf numFmtId="167" fontId="0" fillId="0" borderId="1" xfId="0" applyNumberFormat="1" applyBorder="1" applyAlignment="1">
      <alignment horizontal="right"/>
    </xf>
    <xf numFmtId="0" fontId="10" fillId="0" borderId="1" xfId="0" applyFont="1" applyBorder="1"/>
  </cellXfs>
  <cellStyles count="5">
    <cellStyle name="Comma" xfId="1" builtinId="3"/>
    <cellStyle name="Comma 2" xfId="2"/>
    <cellStyle name="Comma 3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4/Surse%20T4/Economic/Bilant%20prelim.%2031.12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4/Surse%20T3/Economic/BILANT_30.09.2024_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T3/ECONOMIC/Bilant_30.09.2022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S1/Economic/BILANT%20si%20CPP%20IUNIE%202022%20varianta%20final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T4/Economic/01.Bilant_31.12.2022_prelim_fara%20zecimal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4/Surse%20T4/Economic/CPP%20Prelim._31.12.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4/Surse%20T3/Economic/CPP_30.09.2024_REFACU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T3/ECONOMIC/CPP%2030.09.2022%20varianta%20fina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t prelim. 31.12.2024"/>
      <sheetName val="Sheet2"/>
      <sheetName val="Sheet3"/>
    </sheetNames>
    <sheetDataSet>
      <sheetData sheetId="0">
        <row r="9">
          <cell r="C9">
            <v>5764418484</v>
          </cell>
        </row>
        <row r="10">
          <cell r="C10">
            <v>5964180</v>
          </cell>
        </row>
        <row r="11">
          <cell r="C11">
            <v>312422074</v>
          </cell>
        </row>
        <row r="12">
          <cell r="C12">
            <v>85767355</v>
          </cell>
        </row>
        <row r="13">
          <cell r="C13">
            <v>6168572093</v>
          </cell>
        </row>
        <row r="16">
          <cell r="C16">
            <v>47173239</v>
          </cell>
        </row>
        <row r="17">
          <cell r="C17">
            <v>3788186150</v>
          </cell>
        </row>
        <row r="18">
          <cell r="C18">
            <v>0</v>
          </cell>
        </row>
        <row r="19">
          <cell r="C19">
            <v>671557851</v>
          </cell>
        </row>
        <row r="21">
          <cell r="C21">
            <v>4506917240</v>
          </cell>
        </row>
        <row r="23">
          <cell r="C23">
            <v>10675489333</v>
          </cell>
        </row>
        <row r="28">
          <cell r="C28">
            <v>733031420</v>
          </cell>
        </row>
        <row r="29">
          <cell r="C29">
            <v>733031420</v>
          </cell>
        </row>
        <row r="30">
          <cell r="C30">
            <v>49842552</v>
          </cell>
        </row>
        <row r="31">
          <cell r="C31">
            <v>146606284</v>
          </cell>
        </row>
        <row r="32">
          <cell r="C32">
            <v>1523895061</v>
          </cell>
        </row>
        <row r="33">
          <cell r="C33">
            <v>256706249</v>
          </cell>
        </row>
        <row r="34">
          <cell r="C34">
            <v>3117631811</v>
          </cell>
        </row>
        <row r="35">
          <cell r="C35">
            <v>5827713377</v>
          </cell>
        </row>
        <row r="38">
          <cell r="C38">
            <v>538551687</v>
          </cell>
        </row>
        <row r="39">
          <cell r="C39">
            <v>7918172</v>
          </cell>
        </row>
        <row r="40">
          <cell r="C40">
            <v>0</v>
          </cell>
        </row>
        <row r="41">
          <cell r="C41">
            <v>241034803</v>
          </cell>
        </row>
        <row r="42">
          <cell r="C42">
            <v>75277117</v>
          </cell>
        </row>
        <row r="43">
          <cell r="C43">
            <v>862781779</v>
          </cell>
        </row>
        <row r="46">
          <cell r="C46">
            <v>3860647376</v>
          </cell>
        </row>
        <row r="47">
          <cell r="C47">
            <v>6607203</v>
          </cell>
        </row>
        <row r="48">
          <cell r="C48">
            <v>18431750</v>
          </cell>
        </row>
        <row r="49">
          <cell r="C49">
            <v>24287300</v>
          </cell>
        </row>
        <row r="50">
          <cell r="C50">
            <v>34549545</v>
          </cell>
        </row>
        <row r="51">
          <cell r="C51">
            <v>22107803</v>
          </cell>
        </row>
        <row r="52">
          <cell r="C52">
            <v>18363200</v>
          </cell>
        </row>
        <row r="53">
          <cell r="C53">
            <v>3984994177</v>
          </cell>
        </row>
        <row r="54">
          <cell r="C54">
            <v>4847775956</v>
          </cell>
        </row>
        <row r="56">
          <cell r="C56">
            <v>10675489333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9">
          <cell r="C9">
            <v>5590296111</v>
          </cell>
        </row>
        <row r="10">
          <cell r="C10">
            <v>7952239</v>
          </cell>
        </row>
        <row r="11">
          <cell r="C11">
            <v>300647961</v>
          </cell>
        </row>
        <row r="12">
          <cell r="C12">
            <v>85767355</v>
          </cell>
        </row>
        <row r="13">
          <cell r="C13">
            <v>5984663666</v>
          </cell>
        </row>
        <row r="16">
          <cell r="C16">
            <v>51393500</v>
          </cell>
        </row>
        <row r="17">
          <cell r="C17">
            <v>2360938483</v>
          </cell>
        </row>
        <row r="19">
          <cell r="C19">
            <v>899907906</v>
          </cell>
        </row>
        <row r="21">
          <cell r="C21">
            <v>3312239889</v>
          </cell>
        </row>
        <row r="23">
          <cell r="C23">
            <v>9296903555</v>
          </cell>
        </row>
        <row r="28">
          <cell r="C28">
            <v>733031420</v>
          </cell>
        </row>
        <row r="29">
          <cell r="C29">
            <v>733031420</v>
          </cell>
        </row>
        <row r="30">
          <cell r="C30">
            <v>49842552</v>
          </cell>
        </row>
        <row r="31">
          <cell r="C31">
            <v>146606284</v>
          </cell>
        </row>
        <row r="32">
          <cell r="C32">
            <v>1543192347</v>
          </cell>
        </row>
        <row r="33">
          <cell r="C33">
            <v>242515174</v>
          </cell>
        </row>
        <row r="34">
          <cell r="C34">
            <v>2911651500</v>
          </cell>
        </row>
        <row r="35">
          <cell r="C35">
            <v>5626839277</v>
          </cell>
        </row>
        <row r="38">
          <cell r="C38">
            <v>529238772</v>
          </cell>
        </row>
        <row r="39">
          <cell r="C39">
            <v>13927427</v>
          </cell>
        </row>
        <row r="41">
          <cell r="C41">
            <v>286962888</v>
          </cell>
        </row>
        <row r="42">
          <cell r="C42">
            <v>75277117</v>
          </cell>
        </row>
        <row r="43">
          <cell r="C43">
            <v>905406204</v>
          </cell>
        </row>
        <row r="46">
          <cell r="C46">
            <v>2622695539</v>
          </cell>
        </row>
        <row r="47">
          <cell r="C47">
            <v>8769718</v>
          </cell>
        </row>
        <row r="48">
          <cell r="C48">
            <v>14390482</v>
          </cell>
        </row>
        <row r="49">
          <cell r="C49">
            <v>24479295</v>
          </cell>
        </row>
        <row r="50">
          <cell r="C50">
            <v>57888282</v>
          </cell>
        </row>
        <row r="51">
          <cell r="C51">
            <v>21786056</v>
          </cell>
        </row>
        <row r="53">
          <cell r="C53">
            <v>2764658074</v>
          </cell>
        </row>
        <row r="54">
          <cell r="C54">
            <v>3670064278</v>
          </cell>
        </row>
        <row r="56">
          <cell r="C56">
            <v>9296903555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">
          <cell r="B8">
            <v>3889845121</v>
          </cell>
        </row>
        <row r="9">
          <cell r="B9">
            <v>23856718</v>
          </cell>
        </row>
        <row r="10">
          <cell r="B10">
            <v>9101510</v>
          </cell>
        </row>
        <row r="12">
          <cell r="B12">
            <v>86000088</v>
          </cell>
        </row>
        <row r="13">
          <cell r="B13">
            <v>4288040044</v>
          </cell>
        </row>
        <row r="16">
          <cell r="B16">
            <v>40695955</v>
          </cell>
        </row>
        <row r="17">
          <cell r="B17">
            <v>3650123682</v>
          </cell>
        </row>
        <row r="18">
          <cell r="B18">
            <v>0</v>
          </cell>
        </row>
        <row r="19">
          <cell r="B19">
            <v>381877064</v>
          </cell>
        </row>
        <row r="21">
          <cell r="B21">
            <v>4072696701</v>
          </cell>
        </row>
        <row r="23">
          <cell r="B23">
            <v>8360736745</v>
          </cell>
        </row>
        <row r="28">
          <cell r="B28">
            <v>733031420</v>
          </cell>
        </row>
        <row r="29">
          <cell r="B29">
            <v>733031420</v>
          </cell>
        </row>
        <row r="30">
          <cell r="B30">
            <v>49842552</v>
          </cell>
        </row>
        <row r="31">
          <cell r="B31">
            <v>137926619</v>
          </cell>
        </row>
        <row r="32">
          <cell r="B32">
            <v>719363792</v>
          </cell>
        </row>
        <row r="33">
          <cell r="B33">
            <v>39310392</v>
          </cell>
        </row>
        <row r="34">
          <cell r="B34">
            <v>2101987057</v>
          </cell>
        </row>
        <row r="35">
          <cell r="B35">
            <v>3781461832</v>
          </cell>
        </row>
        <row r="38">
          <cell r="B38">
            <v>440303793</v>
          </cell>
        </row>
        <row r="39">
          <cell r="B39">
            <v>61580506</v>
          </cell>
        </row>
        <row r="40">
          <cell r="B40">
            <v>16846566</v>
          </cell>
        </row>
        <row r="41">
          <cell r="B41">
            <v>111503686</v>
          </cell>
        </row>
        <row r="42">
          <cell r="B42">
            <v>59960381</v>
          </cell>
        </row>
        <row r="43">
          <cell r="B43">
            <v>690194932</v>
          </cell>
        </row>
        <row r="46">
          <cell r="B46">
            <v>3639385551</v>
          </cell>
        </row>
        <row r="47">
          <cell r="B47">
            <v>8423283</v>
          </cell>
        </row>
        <row r="48">
          <cell r="B48">
            <v>10325046</v>
          </cell>
        </row>
        <row r="49">
          <cell r="B49">
            <v>100608605</v>
          </cell>
        </row>
        <row r="50">
          <cell r="B50">
            <v>37902520</v>
          </cell>
        </row>
        <row r="51">
          <cell r="B51">
            <v>33930491</v>
          </cell>
        </row>
        <row r="52">
          <cell r="B52">
            <v>58504485</v>
          </cell>
        </row>
        <row r="53">
          <cell r="B53">
            <v>3889079981</v>
          </cell>
        </row>
        <row r="54">
          <cell r="B54">
            <v>4579274913</v>
          </cell>
        </row>
        <row r="56">
          <cell r="B56">
            <v>8360736745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p 30.06.2022"/>
      <sheetName val="bilant 30.06.2022"/>
      <sheetName val="Sheet3"/>
    </sheetNames>
    <sheetDataSet>
      <sheetData sheetId="0">
        <row r="11">
          <cell r="B11">
            <v>832549531</v>
          </cell>
        </row>
        <row r="12">
          <cell r="B12">
            <v>251719761</v>
          </cell>
        </row>
        <row r="13">
          <cell r="B13">
            <v>1494830998</v>
          </cell>
        </row>
        <row r="14">
          <cell r="B14">
            <v>25024884</v>
          </cell>
        </row>
        <row r="15">
          <cell r="B15">
            <v>2604125174</v>
          </cell>
        </row>
        <row r="18">
          <cell r="B18">
            <v>-466036067</v>
          </cell>
        </row>
        <row r="19">
          <cell r="B19">
            <v>-1494865591</v>
          </cell>
        </row>
        <row r="20">
          <cell r="B20">
            <v>-230820478</v>
          </cell>
        </row>
        <row r="21">
          <cell r="B21">
            <v>-128120250</v>
          </cell>
        </row>
        <row r="22">
          <cell r="B22">
            <v>-131949888</v>
          </cell>
        </row>
        <row r="23">
          <cell r="B23">
            <v>-41009592</v>
          </cell>
        </row>
        <row r="24">
          <cell r="B24">
            <v>-6026903</v>
          </cell>
        </row>
        <row r="25">
          <cell r="B25">
            <v>-69395755</v>
          </cell>
        </row>
        <row r="26">
          <cell r="B26">
            <v>-2568224524</v>
          </cell>
        </row>
        <row r="28">
          <cell r="B28">
            <v>35900650</v>
          </cell>
        </row>
        <row r="30">
          <cell r="B30">
            <v>6556420</v>
          </cell>
        </row>
        <row r="31">
          <cell r="B31">
            <v>-9272868</v>
          </cell>
        </row>
        <row r="32">
          <cell r="B32">
            <v>-2716448</v>
          </cell>
        </row>
        <row r="35">
          <cell r="B35">
            <v>33184202</v>
          </cell>
        </row>
        <row r="36">
          <cell r="B36">
            <v>8196138</v>
          </cell>
        </row>
        <row r="37">
          <cell r="B37">
            <v>-3075838</v>
          </cell>
        </row>
      </sheetData>
      <sheetData sheetId="1">
        <row r="12">
          <cell r="B12">
            <v>3839354673</v>
          </cell>
        </row>
        <row r="13">
          <cell r="B13">
            <v>25844778</v>
          </cell>
        </row>
        <row r="14">
          <cell r="B14">
            <v>9413340</v>
          </cell>
        </row>
        <row r="15">
          <cell r="B15">
            <v>85997774</v>
          </cell>
        </row>
        <row r="16">
          <cell r="B16">
            <v>3960610565</v>
          </cell>
        </row>
        <row r="19">
          <cell r="B19">
            <v>40942430</v>
          </cell>
        </row>
        <row r="20">
          <cell r="B20">
            <v>2913854722</v>
          </cell>
        </row>
        <row r="21">
          <cell r="B21">
            <v>0</v>
          </cell>
        </row>
        <row r="22">
          <cell r="B22">
            <v>110625282</v>
          </cell>
        </row>
        <row r="23">
          <cell r="B23">
            <v>16273685</v>
          </cell>
        </row>
        <row r="24">
          <cell r="B24">
            <v>3081696119</v>
          </cell>
        </row>
        <row r="31">
          <cell r="B31">
            <v>733031420</v>
          </cell>
        </row>
        <row r="32">
          <cell r="B32">
            <v>733031420</v>
          </cell>
        </row>
        <row r="33">
          <cell r="B33">
            <v>49842552</v>
          </cell>
        </row>
        <row r="34">
          <cell r="B34">
            <v>137926619</v>
          </cell>
        </row>
        <row r="35">
          <cell r="B35">
            <v>735864928</v>
          </cell>
        </row>
        <row r="36">
          <cell r="B36">
            <v>37114923</v>
          </cell>
        </row>
        <row r="37">
          <cell r="B37">
            <v>1695355106</v>
          </cell>
        </row>
        <row r="38">
          <cell r="B38">
            <v>3389135548</v>
          </cell>
        </row>
        <row r="41">
          <cell r="B41">
            <v>441366403</v>
          </cell>
        </row>
        <row r="42">
          <cell r="B42">
            <v>67488507</v>
          </cell>
        </row>
        <row r="43">
          <cell r="B43">
            <v>18835657</v>
          </cell>
        </row>
        <row r="44">
          <cell r="B44">
            <v>114267502</v>
          </cell>
        </row>
        <row r="45">
          <cell r="B45">
            <v>59960381</v>
          </cell>
        </row>
        <row r="46">
          <cell r="B46">
            <v>701918450</v>
          </cell>
        </row>
        <row r="49">
          <cell r="B49">
            <v>2704991941</v>
          </cell>
        </row>
        <row r="50">
          <cell r="B50">
            <v>8371404</v>
          </cell>
        </row>
        <row r="51">
          <cell r="B51">
            <v>10778781</v>
          </cell>
        </row>
        <row r="52">
          <cell r="B52">
            <v>157160749</v>
          </cell>
        </row>
        <row r="53">
          <cell r="B53">
            <v>38397779</v>
          </cell>
        </row>
        <row r="54">
          <cell r="B54">
            <v>31552032</v>
          </cell>
        </row>
        <row r="55">
          <cell r="B55">
            <v>0</v>
          </cell>
        </row>
        <row r="56">
          <cell r="B56">
            <v>2951252686</v>
          </cell>
        </row>
        <row r="57">
          <cell r="B57">
            <v>3653171136</v>
          </cell>
        </row>
        <row r="59">
          <cell r="B59">
            <v>7042306684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0">
          <cell r="B10">
            <v>4003150454</v>
          </cell>
        </row>
        <row r="30">
          <cell r="B30">
            <v>733031420</v>
          </cell>
        </row>
        <row r="31">
          <cell r="B31">
            <v>733031420</v>
          </cell>
        </row>
        <row r="32">
          <cell r="B32">
            <v>49842552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P Prelim. 31.12.2024"/>
      <sheetName val="Sheet2"/>
      <sheetName val="Sheet3"/>
    </sheetNames>
    <sheetDataSet>
      <sheetData sheetId="0">
        <row r="6">
          <cell r="C6">
            <v>2024067704</v>
          </cell>
        </row>
        <row r="7">
          <cell r="C7">
            <v>633225120</v>
          </cell>
        </row>
        <row r="8">
          <cell r="C8">
            <v>4967069515</v>
          </cell>
        </row>
        <row r="9">
          <cell r="C9">
            <v>254875126</v>
          </cell>
        </row>
        <row r="10">
          <cell r="C10">
            <v>7879237465</v>
          </cell>
        </row>
        <row r="13">
          <cell r="C13">
            <v>-715667311</v>
          </cell>
        </row>
        <row r="14">
          <cell r="C14">
            <v>-4966977780</v>
          </cell>
        </row>
        <row r="15">
          <cell r="C15">
            <v>-523611184</v>
          </cell>
        </row>
        <row r="16">
          <cell r="C16">
            <v>-356463082</v>
          </cell>
        </row>
        <row r="17">
          <cell r="C17">
            <v>-368546785</v>
          </cell>
        </row>
        <row r="18">
          <cell r="C18">
            <v>-128769102</v>
          </cell>
        </row>
        <row r="19">
          <cell r="C19">
            <v>-8805493</v>
          </cell>
        </row>
        <row r="20">
          <cell r="C20">
            <v>-228159526</v>
          </cell>
        </row>
        <row r="21">
          <cell r="C21">
            <v>-7297000263</v>
          </cell>
        </row>
        <row r="23">
          <cell r="C23">
            <v>582237202</v>
          </cell>
        </row>
        <row r="25">
          <cell r="C25">
            <v>27228783</v>
          </cell>
        </row>
        <row r="26">
          <cell r="C26">
            <v>-8809085</v>
          </cell>
        </row>
        <row r="27">
          <cell r="C27">
            <v>18419698</v>
          </cell>
        </row>
        <row r="30">
          <cell r="C30">
            <v>600656900</v>
          </cell>
        </row>
        <row r="31">
          <cell r="C31">
            <v>47632614</v>
          </cell>
        </row>
        <row r="32">
          <cell r="C32">
            <v>-44103364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6">
          <cell r="C6">
            <v>1493476642</v>
          </cell>
        </row>
        <row r="7">
          <cell r="C7">
            <v>474185392</v>
          </cell>
        </row>
        <row r="8">
          <cell r="C8">
            <v>4012864936</v>
          </cell>
        </row>
        <row r="9">
          <cell r="C9">
            <v>190033910</v>
          </cell>
        </row>
        <row r="10">
          <cell r="C10">
            <v>6170560880</v>
          </cell>
        </row>
        <row r="13">
          <cell r="C13">
            <v>-508434713</v>
          </cell>
        </row>
        <row r="14">
          <cell r="C14">
            <v>-4011905718</v>
          </cell>
        </row>
        <row r="15">
          <cell r="C15">
            <v>-406027734</v>
          </cell>
        </row>
        <row r="16">
          <cell r="C16">
            <v>-263310178</v>
          </cell>
        </row>
        <row r="17">
          <cell r="C17">
            <v>-285650164</v>
          </cell>
        </row>
        <row r="18">
          <cell r="C18">
            <v>-84430922</v>
          </cell>
        </row>
        <row r="19">
          <cell r="C19">
            <v>-5250441</v>
          </cell>
        </row>
        <row r="20">
          <cell r="C20">
            <v>-174008116</v>
          </cell>
        </row>
        <row r="21">
          <cell r="C21">
            <v>-5739017986</v>
          </cell>
        </row>
        <row r="23">
          <cell r="C23">
            <v>431542894</v>
          </cell>
        </row>
        <row r="25">
          <cell r="C25">
            <v>22803353</v>
          </cell>
        </row>
        <row r="26">
          <cell r="C26">
            <v>-6342322</v>
          </cell>
        </row>
        <row r="27">
          <cell r="C27">
            <v>16461031</v>
          </cell>
        </row>
        <row r="30">
          <cell r="C30">
            <v>448003925</v>
          </cell>
        </row>
        <row r="34">
          <cell r="C34">
            <v>410413390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p 30.09.2022"/>
      <sheetName val="Sheet3"/>
    </sheetNames>
    <sheetDataSet>
      <sheetData sheetId="0">
        <row r="9">
          <cell r="A9" t="str">
            <v xml:space="preserve">    Venituri din serviciul de transport</v>
          </cell>
          <cell r="B9">
            <v>1415905429</v>
          </cell>
        </row>
        <row r="10">
          <cell r="B10">
            <v>379228945</v>
          </cell>
        </row>
        <row r="11">
          <cell r="B11">
            <v>2774427999</v>
          </cell>
        </row>
        <row r="12">
          <cell r="B12">
            <v>35349844</v>
          </cell>
        </row>
        <row r="14">
          <cell r="B14">
            <v>4884148824</v>
          </cell>
        </row>
        <row r="17">
          <cell r="B17">
            <v>-681485560</v>
          </cell>
        </row>
        <row r="18">
          <cell r="B18">
            <v>-2774593938</v>
          </cell>
        </row>
        <row r="19">
          <cell r="B19">
            <v>-338920113</v>
          </cell>
        </row>
        <row r="20">
          <cell r="B20">
            <v>-193140247</v>
          </cell>
        </row>
        <row r="21">
          <cell r="B21">
            <v>-204258587</v>
          </cell>
        </row>
        <row r="22">
          <cell r="B22">
            <v>-78279341</v>
          </cell>
        </row>
        <row r="23">
          <cell r="B23">
            <v>-9731667</v>
          </cell>
        </row>
        <row r="24">
          <cell r="B24">
            <v>-107307282</v>
          </cell>
        </row>
        <row r="25">
          <cell r="B25">
            <v>-4387716735</v>
          </cell>
        </row>
        <row r="27">
          <cell r="B27">
            <v>496432089</v>
          </cell>
        </row>
        <row r="29">
          <cell r="B29">
            <v>44828253</v>
          </cell>
        </row>
        <row r="30">
          <cell r="B30">
            <v>-45930972</v>
          </cell>
        </row>
        <row r="31">
          <cell r="B31">
            <v>-1102719</v>
          </cell>
        </row>
        <row r="34">
          <cell r="B34">
            <v>495329370</v>
          </cell>
        </row>
        <row r="35">
          <cell r="B35">
            <v>82974307</v>
          </cell>
        </row>
        <row r="36">
          <cell r="B36">
            <v>-5839654</v>
          </cell>
        </row>
        <row r="38">
          <cell r="B38">
            <v>418194717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0"/>
  <sheetViews>
    <sheetView tabSelected="1" workbookViewId="0">
      <selection activeCell="B2" sqref="B2"/>
    </sheetView>
  </sheetViews>
  <sheetFormatPr defaultRowHeight="15" outlineLevelCol="1" x14ac:dyDescent="0.25"/>
  <cols>
    <col min="1" max="1" width="37.42578125" bestFit="1" customWidth="1"/>
    <col min="2" max="2" width="47.85546875" bestFit="1" customWidth="1"/>
    <col min="3" max="3" width="14.28515625" bestFit="1" customWidth="1"/>
    <col min="4" max="4" width="15.28515625" bestFit="1" customWidth="1"/>
    <col min="5" max="5" width="21.85546875" hidden="1" customWidth="1" outlineLevel="1"/>
    <col min="6" max="7" width="14.28515625" hidden="1" customWidth="1" outlineLevel="1"/>
    <col min="8" max="8" width="14.28515625" customWidth="1" collapsed="1"/>
    <col min="9" max="9" width="14.28515625" bestFit="1" customWidth="1"/>
    <col min="10" max="12" width="14.28515625" hidden="1" customWidth="1" outlineLevel="1"/>
    <col min="13" max="13" width="14.28515625" bestFit="1" customWidth="1" collapsed="1"/>
    <col min="14" max="17" width="14.28515625" hidden="1" customWidth="1" outlineLevel="1"/>
    <col min="18" max="18" width="14.28515625" style="31" customWidth="1" collapsed="1"/>
    <col min="19" max="21" width="12.7109375" style="31" customWidth="1"/>
    <col min="22" max="22" width="9.140625" style="31"/>
    <col min="24" max="24" width="10.85546875" bestFit="1" customWidth="1"/>
  </cols>
  <sheetData>
    <row r="2" spans="1:25" x14ac:dyDescent="0.25">
      <c r="A2" s="10" t="s">
        <v>108</v>
      </c>
      <c r="B2" s="10" t="s">
        <v>109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30"/>
      <c r="S2" s="30"/>
      <c r="T2" s="30"/>
      <c r="U2" s="30"/>
    </row>
    <row r="4" spans="1:25" x14ac:dyDescent="0.25">
      <c r="A4" s="1" t="s">
        <v>83</v>
      </c>
      <c r="B4" s="1" t="s">
        <v>0</v>
      </c>
      <c r="C4" s="28" t="s">
        <v>153</v>
      </c>
      <c r="D4" s="28" t="s">
        <v>149</v>
      </c>
      <c r="E4" s="28" t="s">
        <v>148</v>
      </c>
      <c r="F4" s="28" t="s">
        <v>147</v>
      </c>
      <c r="G4" s="28" t="s">
        <v>146</v>
      </c>
      <c r="H4" s="28" t="s">
        <v>145</v>
      </c>
      <c r="I4" s="28" t="s">
        <v>144</v>
      </c>
      <c r="J4" s="28" t="s">
        <v>143</v>
      </c>
      <c r="K4" s="28" t="s">
        <v>142</v>
      </c>
      <c r="L4" s="28" t="s">
        <v>141</v>
      </c>
      <c r="M4" s="28" t="s">
        <v>138</v>
      </c>
      <c r="N4" s="11">
        <v>44834</v>
      </c>
      <c r="O4" s="11">
        <v>44742</v>
      </c>
      <c r="P4" s="11">
        <v>44651</v>
      </c>
      <c r="Q4" s="11">
        <v>44561</v>
      </c>
      <c r="R4" s="32"/>
      <c r="S4" s="32"/>
      <c r="T4" s="32"/>
      <c r="U4" s="32"/>
    </row>
    <row r="5" spans="1:25" x14ac:dyDescent="0.25">
      <c r="A5" s="1" t="s">
        <v>82</v>
      </c>
      <c r="B5" s="1" t="s">
        <v>114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29"/>
      <c r="S5" s="29"/>
      <c r="T5" s="29"/>
      <c r="U5" s="29"/>
      <c r="W5" s="12"/>
      <c r="X5" s="12"/>
    </row>
    <row r="6" spans="1:25" x14ac:dyDescent="0.25">
      <c r="A6" s="1" t="s">
        <v>44</v>
      </c>
      <c r="B6" s="1" t="s">
        <v>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9"/>
      <c r="S6" s="29"/>
      <c r="T6" s="29"/>
      <c r="U6" s="29"/>
      <c r="W6" s="12"/>
      <c r="X6" s="12"/>
    </row>
    <row r="7" spans="1:25" x14ac:dyDescent="0.25">
      <c r="A7" s="1" t="s">
        <v>45</v>
      </c>
      <c r="B7" s="1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29"/>
      <c r="S7" s="29"/>
      <c r="T7" s="29"/>
      <c r="U7" s="29"/>
      <c r="W7" s="12"/>
      <c r="X7" s="12"/>
    </row>
    <row r="8" spans="1:25" x14ac:dyDescent="0.25">
      <c r="A8" s="2" t="s">
        <v>46</v>
      </c>
      <c r="B8" s="2" t="s">
        <v>115</v>
      </c>
      <c r="C8" s="36" t="s">
        <v>154</v>
      </c>
      <c r="D8" s="17">
        <v>5774758870</v>
      </c>
      <c r="E8" s="17">
        <f>'[1]Bilant prelim. 31.12.2024'!C9</f>
        <v>5764418484</v>
      </c>
      <c r="F8" s="17">
        <f>[2]Sheet1!$C$9</f>
        <v>5590296111</v>
      </c>
      <c r="G8" s="17">
        <v>5490406344</v>
      </c>
      <c r="H8" s="17">
        <v>5426688428</v>
      </c>
      <c r="I8" s="17">
        <v>5415750112</v>
      </c>
      <c r="J8" s="17">
        <v>4112262222</v>
      </c>
      <c r="K8" s="17">
        <v>4073363807</v>
      </c>
      <c r="L8" s="17">
        <v>3993385097</v>
      </c>
      <c r="M8" s="17">
        <v>4001791825</v>
      </c>
      <c r="N8" s="17">
        <f>[3]Sheet1!B8</f>
        <v>3889845121</v>
      </c>
      <c r="O8" s="17">
        <f>'[4]bilant 30.06.2022'!B12</f>
        <v>3839354673</v>
      </c>
      <c r="P8" s="17">
        <v>3822375798</v>
      </c>
      <c r="Q8" s="17">
        <v>3814698495</v>
      </c>
      <c r="R8" s="30"/>
      <c r="S8" s="30"/>
      <c r="T8" s="30"/>
      <c r="U8" s="30"/>
      <c r="V8" s="30"/>
      <c r="W8" s="30"/>
      <c r="X8" s="14"/>
      <c r="Y8" s="14"/>
    </row>
    <row r="9" spans="1:25" ht="30" x14ac:dyDescent="0.25">
      <c r="A9" s="16" t="s">
        <v>110</v>
      </c>
      <c r="B9" s="15" t="s">
        <v>116</v>
      </c>
      <c r="C9" s="17">
        <v>3976120</v>
      </c>
      <c r="D9" s="17">
        <v>5964180</v>
      </c>
      <c r="E9" s="17">
        <f>'[1]Bilant prelim. 31.12.2024'!$C$10</f>
        <v>5964180</v>
      </c>
      <c r="F9" s="17">
        <f>[2]Sheet1!$C$10</f>
        <v>7952239</v>
      </c>
      <c r="G9" s="17">
        <v>9940299</v>
      </c>
      <c r="H9" s="17">
        <v>11928359</v>
      </c>
      <c r="I9" s="17">
        <v>13916419</v>
      </c>
      <c r="J9" s="17">
        <v>15904479</v>
      </c>
      <c r="K9" s="17">
        <v>17892539</v>
      </c>
      <c r="L9" s="17">
        <v>19880598</v>
      </c>
      <c r="M9" s="17">
        <v>21868658</v>
      </c>
      <c r="N9" s="17">
        <f>[3]Sheet1!B9</f>
        <v>23856718</v>
      </c>
      <c r="O9" s="17">
        <f>'[4]bilant 30.06.2022'!B13</f>
        <v>25844778</v>
      </c>
      <c r="P9" s="18">
        <v>27832838</v>
      </c>
      <c r="Q9" s="18">
        <v>29820897</v>
      </c>
      <c r="W9" s="31"/>
      <c r="X9" s="14"/>
      <c r="Y9" s="14"/>
    </row>
    <row r="10" spans="1:25" x14ac:dyDescent="0.25">
      <c r="A10" s="2" t="s">
        <v>47</v>
      </c>
      <c r="B10" s="2" t="s">
        <v>117</v>
      </c>
      <c r="C10" s="17">
        <v>289805053</v>
      </c>
      <c r="D10" s="17">
        <v>312464795</v>
      </c>
      <c r="E10" s="17">
        <f>'[1]Bilant prelim. 31.12.2024'!$C$11</f>
        <v>312422074</v>
      </c>
      <c r="F10" s="17">
        <f>[2]Sheet1!$C$11</f>
        <v>300647961</v>
      </c>
      <c r="G10" s="17">
        <v>288013272</v>
      </c>
      <c r="H10" s="17">
        <v>280514623</v>
      </c>
      <c r="I10" s="17">
        <v>282231988</v>
      </c>
      <c r="J10" s="17">
        <v>288141843</v>
      </c>
      <c r="K10" s="17">
        <v>302688243</v>
      </c>
      <c r="L10" s="17">
        <v>315012284</v>
      </c>
      <c r="M10" s="17">
        <v>337701123</v>
      </c>
      <c r="N10" s="17">
        <f>[3]Sheet1!B10+279236607</f>
        <v>288338117</v>
      </c>
      <c r="O10" s="17">
        <f>'[4]bilant 30.06.2022'!B14</f>
        <v>9413340</v>
      </c>
      <c r="P10" s="17">
        <v>7181761</v>
      </c>
      <c r="Q10" s="17">
        <v>7105259</v>
      </c>
      <c r="R10" s="32"/>
      <c r="S10" s="32"/>
      <c r="T10" s="32"/>
      <c r="U10" s="32"/>
      <c r="V10" s="32"/>
      <c r="W10" s="32"/>
      <c r="X10" s="14"/>
      <c r="Y10" s="14"/>
    </row>
    <row r="11" spans="1:25" x14ac:dyDescent="0.25">
      <c r="A11" s="2" t="s">
        <v>48</v>
      </c>
      <c r="B11" s="2" t="s">
        <v>118</v>
      </c>
      <c r="C11" s="17">
        <v>89517355</v>
      </c>
      <c r="D11" s="17">
        <v>85767355</v>
      </c>
      <c r="E11" s="17">
        <f>'[1]Bilant prelim. 31.12.2024'!$C$12</f>
        <v>85767355</v>
      </c>
      <c r="F11" s="17">
        <f>[2]Sheet1!$C$12</f>
        <v>85767355</v>
      </c>
      <c r="G11" s="17">
        <v>85767355</v>
      </c>
      <c r="H11" s="17">
        <v>85767355</v>
      </c>
      <c r="I11" s="17">
        <v>85767355</v>
      </c>
      <c r="J11" s="17">
        <v>85760294</v>
      </c>
      <c r="K11" s="17">
        <v>85760294</v>
      </c>
      <c r="L11" s="17">
        <v>85760294</v>
      </c>
      <c r="M11" s="17">
        <v>86000088</v>
      </c>
      <c r="N11" s="17">
        <f>[3]Sheet1!B12</f>
        <v>86000088</v>
      </c>
      <c r="O11" s="17">
        <f>'[4]bilant 30.06.2022'!B15</f>
        <v>85997774</v>
      </c>
      <c r="P11" s="17">
        <v>81742973</v>
      </c>
      <c r="Q11" s="17">
        <v>81742973</v>
      </c>
      <c r="R11" s="29"/>
      <c r="S11" s="29"/>
      <c r="T11" s="29"/>
      <c r="U11" s="29"/>
      <c r="V11" s="29"/>
      <c r="W11" s="29"/>
      <c r="X11" s="14"/>
      <c r="Y11" s="14"/>
    </row>
    <row r="12" spans="1:25" hidden="1" x14ac:dyDescent="0.25">
      <c r="A12" s="2" t="s">
        <v>45</v>
      </c>
      <c r="B12" s="2" t="s">
        <v>3</v>
      </c>
      <c r="C12" s="17"/>
      <c r="D12" s="17"/>
      <c r="E12" s="17"/>
      <c r="F12" s="17"/>
      <c r="G12" s="17"/>
      <c r="H12" s="17">
        <f>SUM(H8:H11)</f>
        <v>5804898765</v>
      </c>
      <c r="I12" s="17"/>
      <c r="J12" s="17"/>
      <c r="K12" s="17"/>
      <c r="L12" s="17"/>
      <c r="M12" s="17"/>
      <c r="N12" s="17"/>
      <c r="O12" s="17"/>
      <c r="P12" s="17"/>
      <c r="Q12" s="17">
        <v>0</v>
      </c>
      <c r="R12" s="29"/>
      <c r="S12" s="29"/>
      <c r="T12" s="29"/>
      <c r="U12" s="29"/>
      <c r="V12" s="29"/>
      <c r="W12" s="29"/>
      <c r="X12" s="14"/>
      <c r="Y12" s="14"/>
    </row>
    <row r="13" spans="1:25" x14ac:dyDescent="0.25">
      <c r="A13" s="4" t="s">
        <v>49</v>
      </c>
      <c r="B13" s="4" t="s">
        <v>4</v>
      </c>
      <c r="C13" s="19">
        <v>6134589994</v>
      </c>
      <c r="D13" s="19">
        <v>6178955200</v>
      </c>
      <c r="E13" s="19">
        <f>'[1]Bilant prelim. 31.12.2024'!$C$13</f>
        <v>6168572093</v>
      </c>
      <c r="F13" s="19">
        <f>[2]Sheet1!$C$13</f>
        <v>5984663666</v>
      </c>
      <c r="G13" s="19">
        <v>5874127270</v>
      </c>
      <c r="H13" s="19">
        <f>SUM(H9:H12)</f>
        <v>6183109102</v>
      </c>
      <c r="I13" s="19">
        <v>5797665874</v>
      </c>
      <c r="J13" s="19">
        <v>4502068838</v>
      </c>
      <c r="K13" s="19">
        <v>4479704883</v>
      </c>
      <c r="L13" s="19">
        <v>4414038273</v>
      </c>
      <c r="M13" s="19">
        <v>4447361694</v>
      </c>
      <c r="N13" s="19">
        <f>[3]Sheet1!$B$13</f>
        <v>4288040044</v>
      </c>
      <c r="O13" s="19">
        <f>'[4]bilant 30.06.2022'!$B$16</f>
        <v>3960610565</v>
      </c>
      <c r="P13" s="19">
        <v>3939133370</v>
      </c>
      <c r="Q13" s="19">
        <v>3933367624</v>
      </c>
      <c r="R13" s="30"/>
      <c r="S13" s="30"/>
      <c r="T13" s="30"/>
      <c r="U13" s="30"/>
      <c r="V13" s="30"/>
      <c r="W13" s="30"/>
      <c r="X13" s="14"/>
      <c r="Y13" s="14"/>
    </row>
    <row r="14" spans="1:2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W14" s="31"/>
      <c r="X14" s="14"/>
      <c r="Y14" s="14"/>
    </row>
    <row r="15" spans="1:25" x14ac:dyDescent="0.25">
      <c r="A15" s="1" t="s">
        <v>50</v>
      </c>
      <c r="B15" s="1" t="s">
        <v>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32"/>
      <c r="S15" s="32"/>
      <c r="T15" s="32"/>
      <c r="U15" s="32"/>
      <c r="V15" s="32"/>
      <c r="W15" s="32"/>
      <c r="X15" s="14"/>
      <c r="Y15" s="14"/>
    </row>
    <row r="16" spans="1:25" x14ac:dyDescent="0.25">
      <c r="A16" s="5" t="s">
        <v>51</v>
      </c>
      <c r="B16" s="5" t="s">
        <v>6</v>
      </c>
      <c r="C16" s="21">
        <v>45844028</v>
      </c>
      <c r="D16" s="21">
        <v>47175766</v>
      </c>
      <c r="E16" s="21">
        <f>'[1]Bilant prelim. 31.12.2024'!$C$16</f>
        <v>47173239</v>
      </c>
      <c r="F16" s="21">
        <f>[2]Sheet1!$C$16</f>
        <v>51393500</v>
      </c>
      <c r="G16" s="21">
        <v>54315442</v>
      </c>
      <c r="H16" s="21">
        <v>53559454</v>
      </c>
      <c r="I16" s="21">
        <v>51084833</v>
      </c>
      <c r="J16" s="21">
        <v>48512959</v>
      </c>
      <c r="K16" s="21">
        <v>52298612</v>
      </c>
      <c r="L16" s="21">
        <v>45339312</v>
      </c>
      <c r="M16" s="21">
        <v>42047194</v>
      </c>
      <c r="N16" s="21">
        <f>[3]Sheet1!B16</f>
        <v>40695955</v>
      </c>
      <c r="O16" s="21">
        <f>'[4]bilant 30.06.2022'!$B$19</f>
        <v>40942430</v>
      </c>
      <c r="P16" s="21">
        <v>41610381</v>
      </c>
      <c r="Q16" s="21">
        <v>39939697</v>
      </c>
      <c r="R16" s="29"/>
      <c r="S16" s="29"/>
      <c r="T16" s="29"/>
      <c r="U16" s="29"/>
      <c r="V16" s="29"/>
      <c r="W16" s="29"/>
      <c r="X16" s="14"/>
      <c r="Y16" s="14"/>
    </row>
    <row r="17" spans="1:25" x14ac:dyDescent="0.25">
      <c r="A17" s="2" t="s">
        <v>52</v>
      </c>
      <c r="B17" s="2" t="s">
        <v>119</v>
      </c>
      <c r="C17" s="21">
        <v>2921961856</v>
      </c>
      <c r="D17" s="21">
        <v>3778692640</v>
      </c>
      <c r="E17" s="21">
        <f>'[1]Bilant prelim. 31.12.2024'!$C$17</f>
        <v>3788186150</v>
      </c>
      <c r="F17" s="21">
        <f>[2]Sheet1!$C$17</f>
        <v>2360938483</v>
      </c>
      <c r="G17" s="21">
        <v>3389844079</v>
      </c>
      <c r="H17" s="21">
        <v>2133706364</v>
      </c>
      <c r="I17" s="21">
        <v>2115557772</v>
      </c>
      <c r="J17" s="21">
        <v>1507756136</v>
      </c>
      <c r="K17" s="21">
        <v>1577716066</v>
      </c>
      <c r="L17" s="21">
        <v>1755237145</v>
      </c>
      <c r="M17" s="21">
        <v>3340471542</v>
      </c>
      <c r="N17" s="21">
        <f>[3]Sheet1!B17</f>
        <v>3650123682</v>
      </c>
      <c r="O17" s="21">
        <f>'[4]bilant 30.06.2022'!$B$20</f>
        <v>2913854722</v>
      </c>
      <c r="P17" s="21">
        <v>3443212940</v>
      </c>
      <c r="Q17" s="21">
        <v>2995581608</v>
      </c>
      <c r="R17" s="29"/>
      <c r="S17" s="29"/>
      <c r="T17" s="29"/>
      <c r="U17" s="29"/>
      <c r="V17" s="29"/>
      <c r="W17" s="29"/>
      <c r="X17" s="14"/>
      <c r="Y17" s="14"/>
    </row>
    <row r="18" spans="1:25" x14ac:dyDescent="0.25">
      <c r="A18" s="2" t="s">
        <v>55</v>
      </c>
      <c r="B18" s="2" t="s">
        <v>8</v>
      </c>
      <c r="C18" s="21">
        <v>0</v>
      </c>
      <c r="D18" s="21">
        <v>0</v>
      </c>
      <c r="E18" s="21">
        <v>0</v>
      </c>
      <c r="F18" s="21">
        <v>0</v>
      </c>
      <c r="G18" s="21">
        <v>3917906</v>
      </c>
      <c r="H18" s="21"/>
      <c r="I18" s="21">
        <v>0</v>
      </c>
      <c r="J18" s="21"/>
      <c r="K18" s="21">
        <v>903979</v>
      </c>
      <c r="L18" s="21">
        <v>0</v>
      </c>
      <c r="M18" s="21">
        <v>3988973</v>
      </c>
      <c r="N18" s="21">
        <f>[3]Sheet1!B18</f>
        <v>0</v>
      </c>
      <c r="O18" s="21">
        <f>'[4]bilant 30.06.2022'!$B$23</f>
        <v>16273685</v>
      </c>
      <c r="P18" s="21">
        <v>17957102</v>
      </c>
      <c r="Q18" s="21">
        <v>21213984</v>
      </c>
      <c r="R18" s="30"/>
      <c r="S18" s="30"/>
      <c r="T18" s="30"/>
      <c r="U18" s="30"/>
      <c r="V18" s="30"/>
      <c r="W18" s="30"/>
      <c r="X18" s="14"/>
      <c r="Y18" s="14"/>
    </row>
    <row r="19" spans="1:25" x14ac:dyDescent="0.25">
      <c r="A19" s="2" t="s">
        <v>53</v>
      </c>
      <c r="B19" s="2" t="s">
        <v>7</v>
      </c>
      <c r="C19" s="21">
        <v>0</v>
      </c>
      <c r="D19" s="21">
        <v>0</v>
      </c>
      <c r="E19" s="21">
        <f>'[1]Bilant prelim. 31.12.2024'!$C$18</f>
        <v>0</v>
      </c>
      <c r="F19" s="21">
        <v>0</v>
      </c>
      <c r="G19" s="21">
        <v>0</v>
      </c>
      <c r="H19" s="21">
        <v>0</v>
      </c>
      <c r="I19" s="21">
        <v>0</v>
      </c>
      <c r="J19" s="21"/>
      <c r="K19" s="21">
        <v>0</v>
      </c>
      <c r="L19" s="21">
        <v>0</v>
      </c>
      <c r="M19" s="21">
        <v>0</v>
      </c>
      <c r="N19" s="21">
        <v>0</v>
      </c>
      <c r="O19" s="21">
        <f>'[4]bilant 30.06.2022'!$B$21</f>
        <v>0</v>
      </c>
      <c r="P19" s="21">
        <v>0</v>
      </c>
      <c r="Q19" s="21">
        <v>0</v>
      </c>
      <c r="W19" s="31"/>
      <c r="X19" s="14"/>
      <c r="Y19" s="14"/>
    </row>
    <row r="20" spans="1:25" x14ac:dyDescent="0.25">
      <c r="A20" s="2" t="s">
        <v>54</v>
      </c>
      <c r="B20" s="2" t="s">
        <v>120</v>
      </c>
      <c r="C20" s="21">
        <v>821133684</v>
      </c>
      <c r="D20" s="21">
        <v>671557851</v>
      </c>
      <c r="E20" s="21">
        <f>'[1]Bilant prelim. 31.12.2024'!$C$19</f>
        <v>671557851</v>
      </c>
      <c r="F20" s="21">
        <f>[2]Sheet1!$C$19</f>
        <v>899907906</v>
      </c>
      <c r="G20" s="21">
        <v>527104454</v>
      </c>
      <c r="H20" s="21">
        <v>462776840</v>
      </c>
      <c r="I20" s="21">
        <v>519358908</v>
      </c>
      <c r="J20" s="21">
        <v>645319565</v>
      </c>
      <c r="K20" s="21">
        <v>484357679</v>
      </c>
      <c r="L20" s="21">
        <v>323920409</v>
      </c>
      <c r="M20" s="21">
        <v>315146396</v>
      </c>
      <c r="N20" s="21">
        <f>[3]Sheet1!B19</f>
        <v>381877064</v>
      </c>
      <c r="O20" s="21">
        <f>'[4]bilant 30.06.2022'!$B$22</f>
        <v>110625282</v>
      </c>
      <c r="P20" s="21">
        <v>90127224</v>
      </c>
      <c r="Q20" s="21">
        <v>252225142</v>
      </c>
      <c r="R20" s="32"/>
      <c r="S20" s="32"/>
      <c r="T20" s="32"/>
      <c r="U20" s="32"/>
      <c r="V20" s="32"/>
      <c r="W20" s="32"/>
      <c r="X20" s="14"/>
      <c r="Y20" s="14"/>
    </row>
    <row r="21" spans="1:25" x14ac:dyDescent="0.25">
      <c r="A21" s="1" t="s">
        <v>56</v>
      </c>
      <c r="B21" s="1" t="s">
        <v>9</v>
      </c>
      <c r="C21" s="20">
        <v>3788939568</v>
      </c>
      <c r="D21" s="20">
        <v>4497426257</v>
      </c>
      <c r="E21" s="20">
        <f>'[1]Bilant prelim. 31.12.2024'!$C$21</f>
        <v>4506917240</v>
      </c>
      <c r="F21" s="20">
        <f>[2]Sheet1!$C$21</f>
        <v>3312239889</v>
      </c>
      <c r="G21" s="20">
        <v>3975181881</v>
      </c>
      <c r="H21" s="20">
        <v>2650042658</v>
      </c>
      <c r="I21" s="20">
        <v>2686001513</v>
      </c>
      <c r="J21" s="20">
        <v>2201588660</v>
      </c>
      <c r="K21" s="20">
        <v>2115276336</v>
      </c>
      <c r="L21" s="20">
        <v>2124496866</v>
      </c>
      <c r="M21" s="20">
        <v>3701654105</v>
      </c>
      <c r="N21" s="20">
        <f>[3]Sheet1!B21</f>
        <v>4072696701</v>
      </c>
      <c r="O21" s="20">
        <f>'[4]bilant 30.06.2022'!$B$24</f>
        <v>3081696119</v>
      </c>
      <c r="P21" s="20">
        <v>3592907647</v>
      </c>
      <c r="Q21" s="20">
        <v>3308960431</v>
      </c>
      <c r="R21" s="29"/>
      <c r="S21" s="29"/>
      <c r="T21" s="29"/>
      <c r="U21" s="29"/>
      <c r="V21" s="29"/>
      <c r="W21" s="29"/>
      <c r="X21" s="14"/>
      <c r="Y21" s="14"/>
    </row>
    <row r="22" spans="1:25" x14ac:dyDescent="0.25">
      <c r="A22" s="2"/>
      <c r="B22" s="2" t="s">
        <v>10</v>
      </c>
      <c r="C22" s="2"/>
      <c r="D22" s="2"/>
      <c r="E22" s="2"/>
      <c r="F22" s="2"/>
      <c r="G22" s="2"/>
      <c r="H22" s="2"/>
      <c r="I22" s="2"/>
      <c r="J22" s="2"/>
      <c r="K22" s="2"/>
      <c r="L22" s="2"/>
      <c r="N22" s="2"/>
      <c r="O22" s="2"/>
      <c r="P22" s="2"/>
      <c r="Q22" s="2"/>
      <c r="R22" s="29"/>
      <c r="S22" s="29"/>
      <c r="T22" s="29"/>
      <c r="U22" s="29"/>
      <c r="V22" s="29"/>
      <c r="W22" s="29"/>
      <c r="X22" s="14"/>
      <c r="Y22" s="14"/>
    </row>
    <row r="23" spans="1:25" x14ac:dyDescent="0.25">
      <c r="A23" s="1" t="s">
        <v>113</v>
      </c>
      <c r="B23" s="1" t="s">
        <v>11</v>
      </c>
      <c r="C23" s="19">
        <v>9923529562</v>
      </c>
      <c r="D23" s="19">
        <v>10676381457</v>
      </c>
      <c r="E23" s="19">
        <f>'[1]Bilant prelim. 31.12.2024'!$C$23</f>
        <v>10675489333</v>
      </c>
      <c r="F23" s="19">
        <f>[2]Sheet1!$C$23</f>
        <v>9296903555</v>
      </c>
      <c r="G23" s="19">
        <v>9849309151</v>
      </c>
      <c r="H23" s="19">
        <v>8454941423</v>
      </c>
      <c r="I23" s="19">
        <v>8483667387</v>
      </c>
      <c r="J23" s="19">
        <v>6703657498</v>
      </c>
      <c r="K23" s="19">
        <v>6594981219</v>
      </c>
      <c r="L23" s="19">
        <v>6538535139</v>
      </c>
      <c r="M23" s="19">
        <v>8149015799</v>
      </c>
      <c r="N23" s="19">
        <f>[3]Sheet1!B23</f>
        <v>8360736745</v>
      </c>
      <c r="O23" s="19">
        <f>O13+O21</f>
        <v>7042306684</v>
      </c>
      <c r="P23" s="19">
        <f>P13+P21</f>
        <v>7532041017</v>
      </c>
      <c r="Q23" s="19">
        <v>7242328055</v>
      </c>
      <c r="R23" s="30"/>
      <c r="S23" s="30"/>
      <c r="T23" s="30"/>
      <c r="U23" s="30"/>
      <c r="V23" s="30"/>
      <c r="W23" s="30"/>
      <c r="X23" s="14"/>
      <c r="Y23" s="14"/>
    </row>
    <row r="24" spans="1:25" x14ac:dyDescent="0.25">
      <c r="A24" s="2"/>
      <c r="B24" s="2" t="s">
        <v>10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W24" s="31"/>
      <c r="X24" s="14"/>
      <c r="Y24" s="14"/>
    </row>
    <row r="25" spans="1:2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32"/>
      <c r="S25" s="32"/>
      <c r="T25" s="32"/>
      <c r="U25" s="32"/>
      <c r="V25" s="32"/>
      <c r="W25" s="32"/>
      <c r="X25" s="14"/>
      <c r="Y25" s="14"/>
    </row>
    <row r="26" spans="1:25" x14ac:dyDescent="0.25">
      <c r="A26" s="1" t="s">
        <v>57</v>
      </c>
      <c r="B26" s="1" t="s">
        <v>121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9"/>
      <c r="S26" s="29"/>
      <c r="T26" s="29"/>
      <c r="U26" s="29"/>
      <c r="V26" s="29"/>
      <c r="W26" s="29"/>
      <c r="X26" s="14"/>
      <c r="Y26" s="14"/>
    </row>
    <row r="27" spans="1:25" x14ac:dyDescent="0.25">
      <c r="A27" s="1" t="s">
        <v>58</v>
      </c>
      <c r="B27" s="1" t="s">
        <v>12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9"/>
      <c r="S27" s="29"/>
      <c r="T27" s="29"/>
      <c r="U27" s="29"/>
      <c r="V27" s="29"/>
      <c r="W27" s="29"/>
      <c r="X27" s="14"/>
      <c r="Y27" s="14"/>
    </row>
    <row r="28" spans="1:25" x14ac:dyDescent="0.25">
      <c r="A28" s="2" t="s">
        <v>59</v>
      </c>
      <c r="B28" s="2" t="s">
        <v>13</v>
      </c>
      <c r="C28" s="17">
        <v>733031420</v>
      </c>
      <c r="D28" s="17">
        <v>733031420</v>
      </c>
      <c r="E28" s="17">
        <f>'[1]Bilant prelim. 31.12.2024'!C28</f>
        <v>733031420</v>
      </c>
      <c r="F28" s="17">
        <f>[2]Sheet1!C28</f>
        <v>733031420</v>
      </c>
      <c r="G28" s="17">
        <v>733031420</v>
      </c>
      <c r="H28" s="17">
        <v>733031420</v>
      </c>
      <c r="I28" s="17">
        <v>733031420</v>
      </c>
      <c r="J28" s="17">
        <v>733031420</v>
      </c>
      <c r="K28" s="17">
        <v>733031420</v>
      </c>
      <c r="L28" s="17">
        <v>733031420</v>
      </c>
      <c r="M28" s="17">
        <f>[5]Sheet1!B30</f>
        <v>733031420</v>
      </c>
      <c r="N28" s="17">
        <f>[3]Sheet1!B28</f>
        <v>733031420</v>
      </c>
      <c r="O28" s="17">
        <f>'[4]bilant 30.06.2022'!B31</f>
        <v>733031420</v>
      </c>
      <c r="P28" s="17">
        <v>733031420</v>
      </c>
      <c r="Q28" s="17">
        <v>733031420</v>
      </c>
      <c r="R28" s="30"/>
      <c r="S28" s="30"/>
      <c r="T28" s="30"/>
      <c r="U28" s="30"/>
      <c r="V28" s="30"/>
      <c r="W28" s="30"/>
      <c r="X28" s="14"/>
      <c r="Y28" s="14"/>
    </row>
    <row r="29" spans="1:25" x14ac:dyDescent="0.25">
      <c r="A29" s="2" t="s">
        <v>60</v>
      </c>
      <c r="B29" s="2" t="s">
        <v>14</v>
      </c>
      <c r="C29" s="17">
        <v>733031420</v>
      </c>
      <c r="D29" s="17">
        <v>733031420</v>
      </c>
      <c r="E29" s="17">
        <f>'[1]Bilant prelim. 31.12.2024'!C29</f>
        <v>733031420</v>
      </c>
      <c r="F29" s="17">
        <f>[2]Sheet1!C29</f>
        <v>733031420</v>
      </c>
      <c r="G29" s="17">
        <v>733031420</v>
      </c>
      <c r="H29" s="17">
        <v>733031420</v>
      </c>
      <c r="I29" s="17">
        <v>733031420</v>
      </c>
      <c r="J29" s="17">
        <v>733031420</v>
      </c>
      <c r="K29" s="17">
        <v>733031420</v>
      </c>
      <c r="L29" s="17">
        <v>733031420</v>
      </c>
      <c r="M29" s="17">
        <f>[5]Sheet1!B31</f>
        <v>733031420</v>
      </c>
      <c r="N29" s="17">
        <f>[3]Sheet1!B29</f>
        <v>733031420</v>
      </c>
      <c r="O29" s="17">
        <f>'[4]bilant 30.06.2022'!B32</f>
        <v>733031420</v>
      </c>
      <c r="P29" s="17">
        <v>733031420</v>
      </c>
      <c r="Q29" s="17">
        <v>733031420</v>
      </c>
      <c r="R29" s="33"/>
      <c r="S29" s="34"/>
      <c r="T29" s="34"/>
      <c r="U29" s="34"/>
      <c r="W29" s="12"/>
      <c r="X29" s="14"/>
      <c r="Y29" s="14"/>
    </row>
    <row r="30" spans="1:25" x14ac:dyDescent="0.25">
      <c r="A30" s="2" t="s">
        <v>61</v>
      </c>
      <c r="B30" s="2" t="s">
        <v>15</v>
      </c>
      <c r="C30" s="17">
        <v>49842552</v>
      </c>
      <c r="D30" s="17">
        <v>49842552</v>
      </c>
      <c r="E30" s="17">
        <f>'[1]Bilant prelim. 31.12.2024'!C30</f>
        <v>49842552</v>
      </c>
      <c r="F30" s="17">
        <f>[2]Sheet1!C30</f>
        <v>49842552</v>
      </c>
      <c r="G30" s="17">
        <v>49842552</v>
      </c>
      <c r="H30" s="17">
        <v>49842552</v>
      </c>
      <c r="I30" s="17">
        <v>49842552</v>
      </c>
      <c r="J30" s="17">
        <v>49842552</v>
      </c>
      <c r="K30" s="17">
        <v>49842552</v>
      </c>
      <c r="L30" s="17">
        <v>49842552</v>
      </c>
      <c r="M30" s="17">
        <f>[5]Sheet1!B32</f>
        <v>49842552</v>
      </c>
      <c r="N30" s="17">
        <f>[3]Sheet1!B30</f>
        <v>49842552</v>
      </c>
      <c r="O30" s="17">
        <f>'[4]bilant 30.06.2022'!B33</f>
        <v>49842552</v>
      </c>
      <c r="P30" s="17">
        <v>49842552</v>
      </c>
      <c r="Q30" s="17">
        <v>49842552</v>
      </c>
      <c r="R30" s="33"/>
      <c r="S30" s="34"/>
      <c r="T30" s="34"/>
      <c r="U30" s="34"/>
      <c r="W30" s="12"/>
      <c r="X30" s="14"/>
      <c r="Y30" s="14"/>
    </row>
    <row r="31" spans="1:25" x14ac:dyDescent="0.25">
      <c r="A31" s="6" t="s">
        <v>62</v>
      </c>
      <c r="B31" s="6" t="s">
        <v>16</v>
      </c>
      <c r="C31" s="17">
        <v>146606284</v>
      </c>
      <c r="D31" s="17">
        <v>146606284</v>
      </c>
      <c r="E31" s="17">
        <f>'[1]Bilant prelim. 31.12.2024'!C31</f>
        <v>146606284</v>
      </c>
      <c r="F31" s="17">
        <f>[2]Sheet1!C31</f>
        <v>146606284</v>
      </c>
      <c r="G31" s="17">
        <v>146606284</v>
      </c>
      <c r="H31" s="17">
        <v>146606284</v>
      </c>
      <c r="I31" s="17">
        <v>146606284</v>
      </c>
      <c r="J31" s="17">
        <v>146606284</v>
      </c>
      <c r="K31" s="17">
        <v>146606284</v>
      </c>
      <c r="L31" s="17">
        <v>146606284</v>
      </c>
      <c r="M31" s="17">
        <v>146606284</v>
      </c>
      <c r="N31" s="17">
        <f>[3]Sheet1!B31</f>
        <v>137926619</v>
      </c>
      <c r="O31" s="17">
        <f>'[4]bilant 30.06.2022'!B34</f>
        <v>137926619</v>
      </c>
      <c r="P31" s="17">
        <v>137926619</v>
      </c>
      <c r="Q31" s="17">
        <v>137926619</v>
      </c>
      <c r="R31" s="33"/>
      <c r="S31" s="34"/>
      <c r="T31" s="34"/>
      <c r="U31" s="34"/>
      <c r="W31" s="12"/>
      <c r="X31" s="14"/>
      <c r="Y31" s="14"/>
    </row>
    <row r="32" spans="1:25" x14ac:dyDescent="0.25">
      <c r="A32" s="6" t="s">
        <v>63</v>
      </c>
      <c r="B32" s="6" t="s">
        <v>17</v>
      </c>
      <c r="C32" s="17">
        <v>1486513162</v>
      </c>
      <c r="D32" s="17">
        <v>1514138168</v>
      </c>
      <c r="E32" s="17">
        <f>'[1]Bilant prelim. 31.12.2024'!C32</f>
        <v>1523895061</v>
      </c>
      <c r="F32" s="17">
        <f>[2]Sheet1!C32</f>
        <v>1543192347</v>
      </c>
      <c r="G32" s="17">
        <v>1572768291</v>
      </c>
      <c r="H32" s="17">
        <v>1602636290</v>
      </c>
      <c r="I32" s="17">
        <v>1634711533</v>
      </c>
      <c r="J32" s="17">
        <v>655253254</v>
      </c>
      <c r="K32" s="17">
        <v>670703726</v>
      </c>
      <c r="L32" s="17">
        <v>686742091</v>
      </c>
      <c r="M32" s="17">
        <v>703232784</v>
      </c>
      <c r="N32" s="17">
        <f>[3]Sheet1!B32</f>
        <v>719363792</v>
      </c>
      <c r="O32" s="17">
        <f>'[4]bilant 30.06.2022'!B35</f>
        <v>735864928</v>
      </c>
      <c r="P32" s="17">
        <v>752577272</v>
      </c>
      <c r="Q32" s="17">
        <v>769348928</v>
      </c>
      <c r="R32" s="29"/>
      <c r="S32" s="29"/>
      <c r="T32" s="29"/>
      <c r="U32" s="29"/>
      <c r="V32" s="29"/>
      <c r="W32" s="29"/>
      <c r="X32" s="14"/>
      <c r="Y32" s="14"/>
    </row>
    <row r="33" spans="1:25" x14ac:dyDescent="0.25">
      <c r="A33" s="2" t="s">
        <v>64</v>
      </c>
      <c r="B33" s="2" t="s">
        <v>18</v>
      </c>
      <c r="C33" s="17">
        <v>256706249</v>
      </c>
      <c r="D33" s="17">
        <v>256706249</v>
      </c>
      <c r="E33" s="17">
        <f>'[1]Bilant prelim. 31.12.2024'!C33</f>
        <v>256706249</v>
      </c>
      <c r="F33" s="17">
        <f>[2]Sheet1!C33</f>
        <v>242515174</v>
      </c>
      <c r="G33" s="17">
        <v>238770667</v>
      </c>
      <c r="H33" s="17">
        <v>216114260</v>
      </c>
      <c r="I33" s="17">
        <v>195710506</v>
      </c>
      <c r="J33" s="17">
        <v>165575868</v>
      </c>
      <c r="K33" s="17">
        <v>100113093</v>
      </c>
      <c r="L33" s="17">
        <v>39310392</v>
      </c>
      <c r="M33" s="17">
        <v>39310392</v>
      </c>
      <c r="N33" s="17">
        <f>[3]Sheet1!B33</f>
        <v>39310392</v>
      </c>
      <c r="O33" s="17">
        <f>'[4]bilant 30.06.2022'!B36</f>
        <v>37114923</v>
      </c>
      <c r="P33" s="17">
        <v>34425337</v>
      </c>
      <c r="Q33" s="17">
        <v>31145250</v>
      </c>
      <c r="R33" s="30"/>
      <c r="S33" s="30"/>
      <c r="T33" s="30"/>
      <c r="U33" s="30"/>
      <c r="V33" s="30"/>
      <c r="W33" s="30"/>
      <c r="X33" s="14"/>
      <c r="Y33" s="14"/>
    </row>
    <row r="34" spans="1:25" x14ac:dyDescent="0.25">
      <c r="A34" s="5" t="s">
        <v>65</v>
      </c>
      <c r="B34" s="5" t="s">
        <v>19</v>
      </c>
      <c r="C34" s="17">
        <v>3299828920</v>
      </c>
      <c r="D34" s="17">
        <v>3114650000</v>
      </c>
      <c r="E34" s="17">
        <f>'[1]Bilant prelim. 31.12.2024'!C34</f>
        <v>3117631811</v>
      </c>
      <c r="F34" s="17">
        <f>[2]Sheet1!C34</f>
        <v>2911651500</v>
      </c>
      <c r="G34" s="17">
        <v>2735323309</v>
      </c>
      <c r="H34" s="17">
        <v>2565697275</v>
      </c>
      <c r="I34" s="17">
        <v>2430243814</v>
      </c>
      <c r="J34" s="17">
        <v>2398943667</v>
      </c>
      <c r="K34" s="17">
        <v>2338553425</v>
      </c>
      <c r="L34" s="17">
        <v>2293230440</v>
      </c>
      <c r="M34" s="17">
        <v>2196479419</v>
      </c>
      <c r="N34" s="17">
        <f>[3]Sheet1!B34</f>
        <v>2101987057</v>
      </c>
      <c r="O34" s="17">
        <f>'[4]bilant 30.06.2022'!B37</f>
        <v>1695355106</v>
      </c>
      <c r="P34" s="17">
        <v>1658610740</v>
      </c>
      <c r="Q34" s="17">
        <v>1633807204</v>
      </c>
      <c r="W34" s="31"/>
      <c r="X34" s="14"/>
      <c r="Y34" s="14"/>
    </row>
    <row r="35" spans="1:25" x14ac:dyDescent="0.25">
      <c r="A35" s="1" t="s">
        <v>66</v>
      </c>
      <c r="B35" s="1" t="s">
        <v>20</v>
      </c>
      <c r="C35" s="19">
        <v>5972528587</v>
      </c>
      <c r="D35" s="19">
        <v>5814974673</v>
      </c>
      <c r="E35" s="19">
        <f>'[1]Bilant prelim. 31.12.2024'!C35</f>
        <v>5827713377</v>
      </c>
      <c r="F35" s="19">
        <f>[2]Sheet1!C35</f>
        <v>5626839277</v>
      </c>
      <c r="G35" s="19">
        <v>5476342523</v>
      </c>
      <c r="H35" s="19">
        <f>SUM(H29:H34)</f>
        <v>5313928081</v>
      </c>
      <c r="I35" s="19">
        <v>5190146109</v>
      </c>
      <c r="J35" s="19">
        <v>4149253045</v>
      </c>
      <c r="K35" s="19">
        <v>4038850500</v>
      </c>
      <c r="L35" s="19">
        <v>3948763179</v>
      </c>
      <c r="M35" s="19">
        <v>3868502851</v>
      </c>
      <c r="N35" s="19">
        <f>[3]Sheet1!B35</f>
        <v>3781461832</v>
      </c>
      <c r="O35" s="19">
        <f>'[4]bilant 30.06.2022'!B38</f>
        <v>3389135548</v>
      </c>
      <c r="P35" s="20">
        <v>3366413940</v>
      </c>
      <c r="Q35" s="20">
        <v>3355101973</v>
      </c>
      <c r="R35" s="32"/>
      <c r="S35" s="32"/>
      <c r="T35" s="32"/>
      <c r="U35" s="32"/>
      <c r="V35" s="32"/>
      <c r="W35" s="32"/>
      <c r="X35" s="14"/>
      <c r="Y35" s="14"/>
    </row>
    <row r="36" spans="1:25" x14ac:dyDescent="0.25">
      <c r="A36" s="1"/>
      <c r="B36" s="1"/>
      <c r="C36" s="1"/>
      <c r="D36" s="1"/>
      <c r="E36" s="1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9"/>
      <c r="S36" s="29"/>
      <c r="T36" s="29"/>
      <c r="U36" s="29"/>
      <c r="V36" s="29"/>
      <c r="W36" s="29"/>
      <c r="X36" s="14"/>
      <c r="Y36" s="14"/>
    </row>
    <row r="37" spans="1:25" x14ac:dyDescent="0.25">
      <c r="A37" s="4" t="s">
        <v>67</v>
      </c>
      <c r="B37" s="4" t="s">
        <v>21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2"/>
      <c r="O37" s="17"/>
      <c r="P37" s="17"/>
      <c r="Q37" s="17"/>
      <c r="R37" s="29"/>
      <c r="S37" s="29"/>
      <c r="T37" s="29"/>
      <c r="U37" s="29"/>
      <c r="V37" s="29"/>
      <c r="W37" s="29"/>
      <c r="X37" s="14"/>
      <c r="Y37" s="14"/>
    </row>
    <row r="38" spans="1:25" x14ac:dyDescent="0.25">
      <c r="A38" s="2" t="s">
        <v>68</v>
      </c>
      <c r="B38" s="2" t="s">
        <v>122</v>
      </c>
      <c r="C38" s="17">
        <v>620888688</v>
      </c>
      <c r="D38" s="17">
        <v>537371101</v>
      </c>
      <c r="E38" s="17">
        <f>'[1]Bilant prelim. 31.12.2024'!$C$38</f>
        <v>538551687</v>
      </c>
      <c r="F38" s="17">
        <f>[2]Sheet1!$C$38</f>
        <v>529238772</v>
      </c>
      <c r="G38" s="17">
        <v>525369305</v>
      </c>
      <c r="H38" s="17">
        <v>507099619</v>
      </c>
      <c r="I38" s="17">
        <v>519083803</v>
      </c>
      <c r="J38" s="17">
        <v>476109209</v>
      </c>
      <c r="K38" s="17">
        <v>456296626</v>
      </c>
      <c r="L38" s="17">
        <v>487780663</v>
      </c>
      <c r="M38" s="17">
        <v>439025206</v>
      </c>
      <c r="N38" s="17">
        <f>[3]Sheet1!B38</f>
        <v>440303793</v>
      </c>
      <c r="O38" s="17">
        <f>'[4]bilant 30.06.2022'!$B$41</f>
        <v>441366403</v>
      </c>
      <c r="P38" s="17">
        <v>447451720</v>
      </c>
      <c r="Q38" s="17">
        <v>443434048</v>
      </c>
      <c r="R38" s="29"/>
      <c r="S38" s="29"/>
      <c r="T38" s="29"/>
      <c r="U38" s="29"/>
      <c r="V38" s="29"/>
      <c r="W38" s="29"/>
      <c r="X38" s="29"/>
      <c r="Y38" s="14"/>
    </row>
    <row r="39" spans="1:25" x14ac:dyDescent="0.25">
      <c r="A39" s="2" t="s">
        <v>69</v>
      </c>
      <c r="B39" s="2" t="s">
        <v>123</v>
      </c>
      <c r="C39" s="17">
        <v>7922947</v>
      </c>
      <c r="D39" s="17">
        <v>7918172</v>
      </c>
      <c r="E39" s="17">
        <f>'[1]Bilant prelim. 31.12.2024'!$C$39</f>
        <v>7918172</v>
      </c>
      <c r="F39" s="17">
        <f>[2]Sheet1!$C$39</f>
        <v>13927427</v>
      </c>
      <c r="G39" s="17">
        <v>19922580</v>
      </c>
      <c r="H39" s="17">
        <v>25891662</v>
      </c>
      <c r="I39" s="17">
        <v>31906178</v>
      </c>
      <c r="J39" s="17">
        <v>37911837</v>
      </c>
      <c r="K39" s="17">
        <v>43800945</v>
      </c>
      <c r="L39" s="17">
        <v>49649625</v>
      </c>
      <c r="M39" s="17">
        <v>55587774</v>
      </c>
      <c r="N39" s="17">
        <f>[3]Sheet1!B39</f>
        <v>61580506</v>
      </c>
      <c r="O39" s="17">
        <f>'[4]bilant 30.06.2022'!$B$42</f>
        <v>67488507</v>
      </c>
      <c r="P39" s="17">
        <v>73476740</v>
      </c>
      <c r="Q39" s="17">
        <v>79455068</v>
      </c>
      <c r="R39" s="30"/>
      <c r="S39" s="30"/>
      <c r="T39" s="30"/>
      <c r="U39" s="30"/>
      <c r="V39" s="30"/>
      <c r="W39" s="30"/>
      <c r="X39" s="30"/>
      <c r="Y39" s="14"/>
    </row>
    <row r="40" spans="1:25" ht="30" x14ac:dyDescent="0.25">
      <c r="A40" s="15" t="s">
        <v>112</v>
      </c>
      <c r="B40" s="15" t="s">
        <v>136</v>
      </c>
      <c r="C40" s="17">
        <v>0</v>
      </c>
      <c r="D40" s="17">
        <v>0</v>
      </c>
      <c r="E40" s="17">
        <f>'[1]Bilant prelim. 31.12.2024'!$C$40</f>
        <v>0</v>
      </c>
      <c r="F40" s="17">
        <v>0</v>
      </c>
      <c r="G40" s="17">
        <v>2182520</v>
      </c>
      <c r="H40" s="17">
        <v>4337402</v>
      </c>
      <c r="I40" s="17">
        <v>6481491</v>
      </c>
      <c r="J40" s="17">
        <v>8600538</v>
      </c>
      <c r="K40" s="17">
        <v>10674570</v>
      </c>
      <c r="L40" s="17">
        <v>12712162</v>
      </c>
      <c r="M40" s="17">
        <v>14754992</v>
      </c>
      <c r="N40" s="17">
        <f>[3]Sheet1!B40</f>
        <v>16846566</v>
      </c>
      <c r="O40" s="17">
        <f>'[4]bilant 30.06.2022'!$B$43</f>
        <v>18835657</v>
      </c>
      <c r="P40" s="17">
        <v>20803932</v>
      </c>
      <c r="Q40" s="17">
        <v>22751934</v>
      </c>
      <c r="W40" s="31"/>
      <c r="X40" s="31"/>
      <c r="Y40" s="14"/>
    </row>
    <row r="41" spans="1:25" x14ac:dyDescent="0.25">
      <c r="A41" s="2" t="s">
        <v>70</v>
      </c>
      <c r="B41" s="2" t="s">
        <v>124</v>
      </c>
      <c r="C41" s="17">
        <v>240908811</v>
      </c>
      <c r="D41" s="17">
        <v>243910434</v>
      </c>
      <c r="E41" s="17">
        <f>'[1]Bilant prelim. 31.12.2024'!$C$41</f>
        <v>241034803</v>
      </c>
      <c r="F41" s="17">
        <f>[2]Sheet1!C41</f>
        <v>286962888</v>
      </c>
      <c r="G41" s="17">
        <v>287670685</v>
      </c>
      <c r="H41" s="17">
        <v>287963903</v>
      </c>
      <c r="I41" s="17">
        <v>285138157</v>
      </c>
      <c r="J41" s="17">
        <v>98414874</v>
      </c>
      <c r="K41" s="17">
        <v>101028170</v>
      </c>
      <c r="L41" s="17">
        <v>103233571</v>
      </c>
      <c r="M41" s="17">
        <v>107408732</v>
      </c>
      <c r="N41" s="17">
        <f>[3]Sheet1!B41</f>
        <v>111503686</v>
      </c>
      <c r="O41" s="17">
        <f>'[4]bilant 30.06.2022'!$B$44</f>
        <v>114267502</v>
      </c>
      <c r="P41" s="17">
        <v>116615548</v>
      </c>
      <c r="Q41" s="17">
        <v>117343340</v>
      </c>
      <c r="R41" s="32"/>
      <c r="S41" s="32"/>
      <c r="T41" s="32"/>
      <c r="U41" s="32"/>
      <c r="V41" s="32"/>
      <c r="W41" s="32"/>
      <c r="X41" s="32"/>
      <c r="Y41" s="14"/>
    </row>
    <row r="42" spans="1:25" x14ac:dyDescent="0.25">
      <c r="A42" s="5" t="s">
        <v>71</v>
      </c>
      <c r="B42" s="8" t="s">
        <v>125</v>
      </c>
      <c r="C42" s="17">
        <v>88335459</v>
      </c>
      <c r="D42" s="17">
        <v>88335459</v>
      </c>
      <c r="E42" s="17">
        <f>'[1]Bilant prelim. 31.12.2024'!$C$42</f>
        <v>75277117</v>
      </c>
      <c r="F42" s="17">
        <f>[2]Sheet1!C42</f>
        <v>75277117</v>
      </c>
      <c r="G42" s="17">
        <v>75277117</v>
      </c>
      <c r="H42" s="17">
        <v>75277117</v>
      </c>
      <c r="I42" s="17">
        <v>75277117</v>
      </c>
      <c r="J42" s="17">
        <v>70533349</v>
      </c>
      <c r="K42" s="17">
        <v>70533349</v>
      </c>
      <c r="L42" s="17">
        <v>70533349</v>
      </c>
      <c r="M42" s="17">
        <v>70533349</v>
      </c>
      <c r="N42" s="17">
        <f>[3]Sheet1!B42</f>
        <v>59960381</v>
      </c>
      <c r="O42" s="17">
        <f>'[4]bilant 30.06.2022'!$B$45</f>
        <v>59960381</v>
      </c>
      <c r="P42" s="17">
        <v>59960381</v>
      </c>
      <c r="Q42" s="17">
        <v>59960381</v>
      </c>
      <c r="R42" s="29"/>
      <c r="S42" s="29"/>
      <c r="T42" s="29"/>
      <c r="U42" s="29"/>
      <c r="V42" s="29"/>
      <c r="W42" s="29"/>
      <c r="X42" s="29"/>
      <c r="Y42" s="14"/>
    </row>
    <row r="43" spans="1:25" x14ac:dyDescent="0.25">
      <c r="A43" s="8" t="s">
        <v>151</v>
      </c>
      <c r="B43" s="8" t="s">
        <v>150</v>
      </c>
      <c r="C43" s="17">
        <v>5612979</v>
      </c>
      <c r="D43" s="17">
        <v>5612979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29"/>
      <c r="S43" s="29"/>
      <c r="T43" s="29"/>
      <c r="U43" s="29"/>
      <c r="V43" s="29"/>
      <c r="W43" s="29"/>
      <c r="X43" s="29"/>
      <c r="Y43" s="14"/>
    </row>
    <row r="44" spans="1:25" x14ac:dyDescent="0.25">
      <c r="A44" s="1" t="s">
        <v>72</v>
      </c>
      <c r="B44" s="1" t="s">
        <v>22</v>
      </c>
      <c r="C44" s="19">
        <v>963668884</v>
      </c>
      <c r="D44" s="19">
        <v>883148145</v>
      </c>
      <c r="E44" s="19">
        <f>'[1]Bilant prelim. 31.12.2024'!$C$43</f>
        <v>862781779</v>
      </c>
      <c r="F44" s="19">
        <f>[2]Sheet1!C43</f>
        <v>905406204</v>
      </c>
      <c r="G44" s="19">
        <v>910422207</v>
      </c>
      <c r="H44" s="19">
        <f>SUM(H38:H42)</f>
        <v>900569703</v>
      </c>
      <c r="I44" s="19">
        <v>917886746</v>
      </c>
      <c r="J44" s="19">
        <v>691569807</v>
      </c>
      <c r="K44" s="20">
        <v>682333660</v>
      </c>
      <c r="L44" s="20">
        <v>723909370</v>
      </c>
      <c r="M44" s="20">
        <v>687310053</v>
      </c>
      <c r="N44" s="20">
        <f>[3]Sheet1!B43</f>
        <v>690194932</v>
      </c>
      <c r="O44" s="20">
        <f>'[4]bilant 30.06.2022'!$B$46</f>
        <v>701918450</v>
      </c>
      <c r="P44" s="20">
        <v>718308321</v>
      </c>
      <c r="Q44" s="20">
        <v>722944771</v>
      </c>
      <c r="R44" s="30"/>
      <c r="S44" s="30"/>
      <c r="T44" s="30"/>
      <c r="U44" s="30"/>
      <c r="V44" s="30"/>
      <c r="W44" s="30"/>
      <c r="X44" s="30"/>
      <c r="Y44" s="14"/>
    </row>
    <row r="45" spans="1:2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W45" s="31"/>
      <c r="X45" s="31"/>
      <c r="Y45" s="14"/>
    </row>
    <row r="46" spans="1:25" x14ac:dyDescent="0.25">
      <c r="A46" s="4" t="s">
        <v>73</v>
      </c>
      <c r="B46" s="4" t="s">
        <v>23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2"/>
      <c r="O46" s="2"/>
      <c r="P46" s="2"/>
      <c r="Q46" s="2"/>
      <c r="R46" s="32"/>
      <c r="S46" s="32"/>
      <c r="T46" s="32"/>
      <c r="U46" s="32"/>
      <c r="V46" s="32"/>
      <c r="W46" s="32"/>
      <c r="X46" s="32"/>
      <c r="Y46" s="14"/>
    </row>
    <row r="47" spans="1:25" x14ac:dyDescent="0.25">
      <c r="A47" s="2" t="s">
        <v>74</v>
      </c>
      <c r="B47" s="2" t="s">
        <v>126</v>
      </c>
      <c r="C47" s="17">
        <v>2845444501</v>
      </c>
      <c r="D47" s="17">
        <v>3861508368</v>
      </c>
      <c r="E47" s="17">
        <f>'[1]Bilant prelim. 31.12.2024'!$C$46</f>
        <v>3860647376</v>
      </c>
      <c r="F47" s="17">
        <f>[2]Sheet1!C46</f>
        <v>2622695539</v>
      </c>
      <c r="G47" s="17">
        <v>3331287343</v>
      </c>
      <c r="H47" s="17">
        <v>2040168008</v>
      </c>
      <c r="I47" s="17">
        <v>2242193328</v>
      </c>
      <c r="J47" s="17">
        <v>1696964424</v>
      </c>
      <c r="K47" s="17">
        <v>1705812539</v>
      </c>
      <c r="L47" s="17">
        <v>1695949316</v>
      </c>
      <c r="M47" s="17">
        <v>3372266925</v>
      </c>
      <c r="N47" s="17">
        <f>[3]Sheet1!B46</f>
        <v>3639385551</v>
      </c>
      <c r="O47" s="17">
        <f>'[4]bilant 30.06.2022'!$B49</f>
        <v>2704991941</v>
      </c>
      <c r="P47" s="17">
        <v>3141613832</v>
      </c>
      <c r="Q47" s="17">
        <v>3033542108</v>
      </c>
      <c r="R47" s="29"/>
      <c r="S47" s="29"/>
      <c r="T47" s="29"/>
      <c r="U47" s="29"/>
      <c r="V47" s="29"/>
      <c r="W47" s="29"/>
      <c r="X47" s="29"/>
      <c r="Y47" s="14"/>
    </row>
    <row r="48" spans="1:25" ht="30" x14ac:dyDescent="0.25">
      <c r="A48" s="16" t="s">
        <v>111</v>
      </c>
      <c r="B48" s="15" t="s">
        <v>137</v>
      </c>
      <c r="C48" s="17">
        <v>4428875</v>
      </c>
      <c r="D48" s="17">
        <v>6607203</v>
      </c>
      <c r="E48" s="17">
        <f>'[1]Bilant prelim. 31.12.2024'!C47</f>
        <v>6607203</v>
      </c>
      <c r="F48" s="17">
        <f>[2]Sheet1!C47</f>
        <v>8769718</v>
      </c>
      <c r="G48" s="17">
        <v>8730079</v>
      </c>
      <c r="H48" s="17">
        <v>8674803</v>
      </c>
      <c r="I48" s="17">
        <v>8641987</v>
      </c>
      <c r="J48" s="17">
        <v>8600538</v>
      </c>
      <c r="K48" s="17">
        <v>8539655</v>
      </c>
      <c r="L48" s="17">
        <v>8474761</v>
      </c>
      <c r="M48" s="17">
        <v>8431424</v>
      </c>
      <c r="N48" s="17">
        <f>[3]Sheet1!B47</f>
        <v>8423283</v>
      </c>
      <c r="O48" s="17">
        <f>'[4]bilant 30.06.2022'!$B50</f>
        <v>8371404</v>
      </c>
      <c r="P48" s="17">
        <v>8321573</v>
      </c>
      <c r="Q48" s="17">
        <v>8273431</v>
      </c>
      <c r="R48" s="30"/>
      <c r="S48" s="30"/>
      <c r="T48" s="30"/>
      <c r="U48" s="30"/>
      <c r="V48" s="30"/>
      <c r="W48" s="30"/>
      <c r="X48" s="30"/>
      <c r="Y48" s="14"/>
    </row>
    <row r="49" spans="1:25" x14ac:dyDescent="0.25">
      <c r="A49" s="2" t="s">
        <v>75</v>
      </c>
      <c r="B49" s="2" t="s">
        <v>127</v>
      </c>
      <c r="C49" s="17">
        <v>15109685</v>
      </c>
      <c r="D49" s="17">
        <v>18431750</v>
      </c>
      <c r="E49" s="17">
        <f>'[1]Bilant prelim. 31.12.2024'!C48</f>
        <v>18431750</v>
      </c>
      <c r="F49" s="17">
        <f>[2]Sheet1!C48</f>
        <v>14390482</v>
      </c>
      <c r="G49" s="17">
        <v>16272481</v>
      </c>
      <c r="H49" s="17">
        <v>13886139</v>
      </c>
      <c r="I49" s="17">
        <v>18507735</v>
      </c>
      <c r="J49" s="17">
        <v>12264199</v>
      </c>
      <c r="K49" s="17">
        <v>12208497</v>
      </c>
      <c r="L49" s="17">
        <v>11952528</v>
      </c>
      <c r="M49" s="17">
        <v>12718537</v>
      </c>
      <c r="N49" s="17">
        <f>[3]Sheet1!B48</f>
        <v>10325046</v>
      </c>
      <c r="O49" s="17">
        <f>'[4]bilant 30.06.2022'!$B51</f>
        <v>10778781</v>
      </c>
      <c r="P49" s="17">
        <v>10983864</v>
      </c>
      <c r="Q49" s="17">
        <v>14323661</v>
      </c>
      <c r="W49" s="31"/>
      <c r="X49" s="31"/>
      <c r="Y49" s="14"/>
    </row>
    <row r="50" spans="1:25" x14ac:dyDescent="0.25">
      <c r="A50" s="2" t="s">
        <v>107</v>
      </c>
      <c r="B50" s="2" t="s">
        <v>123</v>
      </c>
      <c r="C50" s="17">
        <v>18372091</v>
      </c>
      <c r="D50" s="17">
        <v>24287300</v>
      </c>
      <c r="E50" s="17">
        <f>'[1]Bilant prelim. 31.12.2024'!C49</f>
        <v>24287300</v>
      </c>
      <c r="F50" s="17">
        <f>[2]Sheet1!C49</f>
        <v>24479295</v>
      </c>
      <c r="G50" s="17">
        <v>24416778</v>
      </c>
      <c r="H50" s="17">
        <v>73300808</v>
      </c>
      <c r="I50" s="17">
        <v>24528217</v>
      </c>
      <c r="J50" s="17">
        <v>24717431</v>
      </c>
      <c r="K50" s="17">
        <v>24585057</v>
      </c>
      <c r="L50" s="17">
        <v>24707096</v>
      </c>
      <c r="M50" s="17">
        <v>92249024</v>
      </c>
      <c r="N50" s="17">
        <f>[3]Sheet1!B49</f>
        <v>100608605</v>
      </c>
      <c r="O50" s="17">
        <f>'[4]bilant 30.06.2022'!$B52</f>
        <v>157160749</v>
      </c>
      <c r="P50" s="17">
        <v>215616670</v>
      </c>
      <c r="Q50" s="17">
        <v>24871963</v>
      </c>
      <c r="R50" s="32"/>
      <c r="S50" s="32"/>
      <c r="T50" s="32"/>
      <c r="U50" s="32"/>
      <c r="V50" s="32"/>
      <c r="W50" s="32"/>
      <c r="X50" s="32"/>
      <c r="Y50" s="14"/>
    </row>
    <row r="51" spans="1:25" x14ac:dyDescent="0.25">
      <c r="A51" s="2" t="s">
        <v>76</v>
      </c>
      <c r="B51" s="2" t="s">
        <v>24</v>
      </c>
      <c r="C51" s="17">
        <v>32347626</v>
      </c>
      <c r="D51" s="17">
        <v>32595447</v>
      </c>
      <c r="E51" s="17">
        <f>'[1]Bilant prelim. 31.12.2024'!C50</f>
        <v>34549545</v>
      </c>
      <c r="F51" s="17">
        <f>[2]Sheet1!C50</f>
        <v>57888282</v>
      </c>
      <c r="G51" s="17">
        <v>61246104</v>
      </c>
      <c r="H51" s="17">
        <v>63114383</v>
      </c>
      <c r="I51" s="17">
        <v>65205991</v>
      </c>
      <c r="J51" s="17">
        <v>63014241</v>
      </c>
      <c r="K51" s="17">
        <v>64023368</v>
      </c>
      <c r="L51" s="17">
        <v>67348249</v>
      </c>
      <c r="M51" s="17">
        <v>68174547</v>
      </c>
      <c r="N51" s="17">
        <f>[3]Sheet1!B50</f>
        <v>37902520</v>
      </c>
      <c r="O51" s="17">
        <f>'[4]bilant 30.06.2022'!$B53</f>
        <v>38397779</v>
      </c>
      <c r="P51" s="17">
        <v>38945673</v>
      </c>
      <c r="Q51" s="17">
        <v>51688960</v>
      </c>
      <c r="R51" s="29"/>
      <c r="S51" s="29"/>
      <c r="T51" s="29"/>
      <c r="U51" s="29"/>
      <c r="V51" s="29"/>
      <c r="W51" s="29"/>
      <c r="X51" s="29"/>
      <c r="Y51" s="14"/>
    </row>
    <row r="52" spans="1:25" x14ac:dyDescent="0.25">
      <c r="A52" s="6" t="s">
        <v>77</v>
      </c>
      <c r="B52" s="6" t="s">
        <v>128</v>
      </c>
      <c r="C52" s="17">
        <v>25993669</v>
      </c>
      <c r="D52" s="17">
        <v>22211901</v>
      </c>
      <c r="E52" s="17">
        <f>'[1]Bilant prelim. 31.12.2024'!C51</f>
        <v>22107803</v>
      </c>
      <c r="F52" s="17">
        <f>[2]Sheet1!C51</f>
        <v>21786056</v>
      </c>
      <c r="G52" s="17">
        <v>20591636</v>
      </c>
      <c r="H52" s="17">
        <v>19908815</v>
      </c>
      <c r="I52" s="17">
        <v>16137336</v>
      </c>
      <c r="J52" s="17">
        <v>48622745</v>
      </c>
      <c r="K52" s="17">
        <v>58627943</v>
      </c>
      <c r="L52" s="17">
        <v>40487626</v>
      </c>
      <c r="M52" s="17">
        <v>39362438</v>
      </c>
      <c r="N52" s="17">
        <f>[3]Sheet1!B51</f>
        <v>33930491</v>
      </c>
      <c r="O52" s="17">
        <f>'[4]bilant 30.06.2022'!$B54</f>
        <v>31552032</v>
      </c>
      <c r="P52" s="17">
        <v>31837144</v>
      </c>
      <c r="Q52" s="17">
        <v>31581188</v>
      </c>
      <c r="R52" s="30"/>
      <c r="S52" s="30"/>
      <c r="T52" s="30"/>
      <c r="U52" s="30"/>
      <c r="V52" s="30"/>
      <c r="W52" s="30"/>
      <c r="X52" s="30"/>
      <c r="Y52" s="14"/>
    </row>
    <row r="53" spans="1:25" x14ac:dyDescent="0.25">
      <c r="A53" s="5" t="s">
        <v>78</v>
      </c>
      <c r="B53" s="8" t="s">
        <v>129</v>
      </c>
      <c r="C53" s="17">
        <v>45635644</v>
      </c>
      <c r="D53" s="17">
        <v>12616670</v>
      </c>
      <c r="E53" s="17">
        <f>'[1]Bilant prelim. 31.12.2024'!C52</f>
        <v>18363200</v>
      </c>
      <c r="F53" s="17">
        <v>14648702</v>
      </c>
      <c r="G53" s="17">
        <v>0</v>
      </c>
      <c r="H53" s="17">
        <v>21390683</v>
      </c>
      <c r="I53" s="17">
        <v>419938</v>
      </c>
      <c r="J53" s="17">
        <v>8651068</v>
      </c>
      <c r="K53" s="17">
        <v>0</v>
      </c>
      <c r="L53" s="17">
        <v>16943014</v>
      </c>
      <c r="M53" s="17"/>
      <c r="N53" s="17">
        <f>[3]Sheet1!B52</f>
        <v>58504485</v>
      </c>
      <c r="O53" s="17">
        <f>'[4]bilant 30.06.2022'!$B55</f>
        <v>0</v>
      </c>
      <c r="P53" s="17">
        <v>0</v>
      </c>
      <c r="Q53" s="17">
        <v>0</v>
      </c>
      <c r="W53" s="31"/>
      <c r="X53" s="31"/>
      <c r="Y53" s="14"/>
    </row>
    <row r="54" spans="1:25" x14ac:dyDescent="0.25">
      <c r="A54" s="1" t="s">
        <v>79</v>
      </c>
      <c r="B54" s="1" t="s">
        <v>25</v>
      </c>
      <c r="C54" s="19">
        <v>2987332091</v>
      </c>
      <c r="D54" s="19">
        <v>3978258639</v>
      </c>
      <c r="E54" s="19">
        <f>'[1]Bilant prelim. 31.12.2024'!C53</f>
        <v>3984994177</v>
      </c>
      <c r="F54" s="19">
        <f>[2]Sheet1!$C$53</f>
        <v>2764658074</v>
      </c>
      <c r="G54" s="19">
        <v>3462544421</v>
      </c>
      <c r="H54" s="19">
        <f>SUM(H47:H53)</f>
        <v>2240443639</v>
      </c>
      <c r="I54" s="19">
        <v>2375634532</v>
      </c>
      <c r="J54" s="19">
        <v>1862834646</v>
      </c>
      <c r="K54" s="19">
        <v>1873797059</v>
      </c>
      <c r="L54" s="19">
        <v>1865862590</v>
      </c>
      <c r="M54" s="19">
        <v>3593202895</v>
      </c>
      <c r="N54" s="19">
        <f>[3]Sheet1!B53</f>
        <v>3889079981</v>
      </c>
      <c r="O54" s="19">
        <f>'[4]bilant 30.06.2022'!$B56</f>
        <v>2951252686</v>
      </c>
      <c r="P54" s="20">
        <v>3447318756</v>
      </c>
      <c r="Q54" s="20">
        <v>3164281311</v>
      </c>
      <c r="R54" s="32"/>
      <c r="S54" s="32"/>
      <c r="T54" s="32"/>
      <c r="U54" s="32"/>
      <c r="V54" s="32"/>
      <c r="W54" s="32"/>
      <c r="X54" s="32"/>
      <c r="Y54" s="14"/>
    </row>
    <row r="55" spans="1:25" x14ac:dyDescent="0.25">
      <c r="A55" s="4" t="s">
        <v>80</v>
      </c>
      <c r="B55" s="4" t="s">
        <v>26</v>
      </c>
      <c r="C55" s="19">
        <v>3951000975</v>
      </c>
      <c r="D55" s="19">
        <v>4861406784</v>
      </c>
      <c r="E55" s="19">
        <f>'[1]Bilant prelim. 31.12.2024'!C54</f>
        <v>4847775956</v>
      </c>
      <c r="F55" s="19">
        <f>[2]Sheet1!$C$54</f>
        <v>3670064278</v>
      </c>
      <c r="G55" s="19">
        <v>4372966628</v>
      </c>
      <c r="H55" s="19">
        <f>H44+H54</f>
        <v>3141013342</v>
      </c>
      <c r="I55" s="19">
        <v>3293521278</v>
      </c>
      <c r="J55" s="19">
        <v>2554404453</v>
      </c>
      <c r="K55" s="19">
        <v>2556130719</v>
      </c>
      <c r="L55" s="19">
        <v>2589771960</v>
      </c>
      <c r="M55" s="19">
        <v>4280512948</v>
      </c>
      <c r="N55" s="19">
        <f>[3]Sheet1!B54</f>
        <v>4579274913</v>
      </c>
      <c r="O55" s="19">
        <f>'[4]bilant 30.06.2022'!$B57</f>
        <v>3653171136</v>
      </c>
      <c r="P55" s="19">
        <v>4165627077</v>
      </c>
      <c r="Q55" s="19">
        <v>3887226082</v>
      </c>
      <c r="R55" s="29"/>
      <c r="S55" s="29"/>
      <c r="T55" s="29"/>
      <c r="U55" s="29"/>
      <c r="V55" s="29"/>
      <c r="W55" s="29"/>
      <c r="X55" s="29"/>
      <c r="Y55" s="14"/>
    </row>
    <row r="56" spans="1:25" x14ac:dyDescent="0.25">
      <c r="A56" s="4"/>
      <c r="B56" s="4" t="s">
        <v>10</v>
      </c>
      <c r="C56" s="19"/>
      <c r="D56" s="19"/>
      <c r="E56" s="4"/>
      <c r="F56" s="4"/>
      <c r="G56" s="4"/>
      <c r="H56" s="19"/>
      <c r="I56" s="19"/>
      <c r="J56" s="17"/>
      <c r="K56" s="17"/>
      <c r="L56" s="17"/>
      <c r="M56" s="17"/>
      <c r="N56" s="17"/>
      <c r="O56" s="17"/>
      <c r="P56" s="4"/>
      <c r="Q56" s="4"/>
      <c r="R56" s="30"/>
      <c r="S56" s="30"/>
      <c r="T56" s="30"/>
      <c r="U56" s="30"/>
      <c r="V56" s="30"/>
      <c r="W56" s="30"/>
      <c r="X56" s="30"/>
      <c r="Y56" s="14"/>
    </row>
    <row r="57" spans="1:25" x14ac:dyDescent="0.25">
      <c r="A57" s="4" t="s">
        <v>81</v>
      </c>
      <c r="B57" s="4" t="s">
        <v>130</v>
      </c>
      <c r="C57" s="19">
        <v>9923529562</v>
      </c>
      <c r="D57" s="19">
        <v>10676381457</v>
      </c>
      <c r="E57" s="19">
        <f>'[1]Bilant prelim. 31.12.2024'!$C$56</f>
        <v>10675489333</v>
      </c>
      <c r="F57" s="19">
        <f>[2]Sheet1!$C$56</f>
        <v>9296903555</v>
      </c>
      <c r="G57" s="19">
        <v>9849309151</v>
      </c>
      <c r="H57" s="19">
        <f>H35+H44+H54</f>
        <v>8454941423</v>
      </c>
      <c r="I57" s="19">
        <v>8483667387</v>
      </c>
      <c r="J57" s="19">
        <v>6703657498</v>
      </c>
      <c r="K57" s="19">
        <v>6594981219</v>
      </c>
      <c r="L57" s="19">
        <v>6538535139</v>
      </c>
      <c r="M57" s="19">
        <v>8149015799</v>
      </c>
      <c r="N57" s="19">
        <f>[3]Sheet1!B56</f>
        <v>8360736745</v>
      </c>
      <c r="O57" s="19">
        <f>'[4]bilant 30.06.2022'!$B59</f>
        <v>7042306684</v>
      </c>
      <c r="P57" s="19">
        <v>7532041017</v>
      </c>
      <c r="Q57" s="19">
        <v>7242328055</v>
      </c>
      <c r="W57" s="31"/>
      <c r="X57" s="31"/>
      <c r="Y57" s="14"/>
    </row>
    <row r="58" spans="1:25" x14ac:dyDescent="0.25">
      <c r="A58" s="2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32"/>
      <c r="S58" s="32"/>
      <c r="T58" s="32"/>
      <c r="U58" s="32"/>
      <c r="V58" s="32"/>
      <c r="W58" s="32"/>
      <c r="X58" s="32"/>
    </row>
    <row r="59" spans="1:25" x14ac:dyDescent="0.25">
      <c r="R59" s="29"/>
      <c r="S59" s="29"/>
      <c r="T59" s="29"/>
      <c r="U59" s="29"/>
      <c r="V59" s="29"/>
      <c r="W59" s="29"/>
      <c r="X59" s="29"/>
    </row>
    <row r="60" spans="1:25" x14ac:dyDescent="0.25">
      <c r="R60" s="30"/>
      <c r="S60" s="30"/>
      <c r="T60" s="30"/>
      <c r="U60" s="30"/>
      <c r="V60" s="30"/>
      <c r="W60" s="30"/>
      <c r="X60" s="30"/>
    </row>
  </sheetData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7"/>
  <sheetViews>
    <sheetView topLeftCell="B1" workbookViewId="0">
      <selection activeCell="S6" sqref="S6"/>
    </sheetView>
  </sheetViews>
  <sheetFormatPr defaultRowHeight="15" outlineLevelCol="1" x14ac:dyDescent="0.25"/>
  <cols>
    <col min="1" max="1" width="41.140625" customWidth="1"/>
    <col min="2" max="2" width="46.7109375" bestFit="1" customWidth="1"/>
    <col min="3" max="4" width="14.28515625" bestFit="1" customWidth="1"/>
    <col min="5" max="5" width="21.85546875" hidden="1" customWidth="1" outlineLevel="1"/>
    <col min="6" max="7" width="14.28515625" hidden="1" customWidth="1" outlineLevel="1"/>
    <col min="8" max="8" width="14.28515625" customWidth="1" collapsed="1"/>
    <col min="9" max="9" width="14.28515625" bestFit="1" customWidth="1"/>
    <col min="10" max="12" width="14.28515625" hidden="1" customWidth="1" outlineLevel="1"/>
    <col min="13" max="13" width="14.28515625" bestFit="1" customWidth="1" collapsed="1"/>
    <col min="14" max="17" width="16.28515625" hidden="1" customWidth="1" outlineLevel="1"/>
    <col min="18" max="18" width="9.140625" collapsed="1"/>
    <col min="19" max="19" width="15" bestFit="1" customWidth="1"/>
  </cols>
  <sheetData>
    <row r="2" spans="1:19" x14ac:dyDescent="0.25">
      <c r="A2" s="10" t="s">
        <v>108</v>
      </c>
      <c r="B2" s="10" t="s">
        <v>109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4" spans="1:19" x14ac:dyDescent="0.25">
      <c r="A4" s="1" t="s">
        <v>83</v>
      </c>
      <c r="B4" s="1" t="s">
        <v>0</v>
      </c>
      <c r="C4" s="28" t="s">
        <v>153</v>
      </c>
      <c r="D4" s="28" t="s">
        <v>152</v>
      </c>
      <c r="E4" s="28" t="s">
        <v>148</v>
      </c>
      <c r="F4" s="28" t="s">
        <v>147</v>
      </c>
      <c r="G4" s="28" t="s">
        <v>146</v>
      </c>
      <c r="H4" s="28" t="s">
        <v>145</v>
      </c>
      <c r="I4" s="28" t="s">
        <v>144</v>
      </c>
      <c r="J4" s="28" t="s">
        <v>143</v>
      </c>
      <c r="K4" s="28" t="s">
        <v>142</v>
      </c>
      <c r="L4" s="28" t="s">
        <v>141</v>
      </c>
      <c r="M4" s="28" t="s">
        <v>138</v>
      </c>
      <c r="N4" s="11">
        <v>44834</v>
      </c>
      <c r="O4" s="11">
        <v>44742</v>
      </c>
      <c r="P4" s="11">
        <v>44651</v>
      </c>
      <c r="Q4" s="11">
        <v>44561</v>
      </c>
    </row>
    <row r="5" spans="1:19" x14ac:dyDescent="0.25">
      <c r="A5" s="1" t="s">
        <v>84</v>
      </c>
      <c r="B5" s="1" t="s">
        <v>131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9" x14ac:dyDescent="0.25">
      <c r="A6" s="8" t="s">
        <v>85</v>
      </c>
      <c r="B6" s="8" t="s">
        <v>27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9" x14ac:dyDescent="0.25">
      <c r="A7" s="2" t="s">
        <v>86</v>
      </c>
      <c r="B7" s="2" t="s">
        <v>28</v>
      </c>
      <c r="C7" s="3">
        <v>576059067</v>
      </c>
      <c r="D7" s="3">
        <v>2024456845</v>
      </c>
      <c r="E7" s="3">
        <f>'[6]CPP Prelim. 31.12.2024'!C6</f>
        <v>2024067704</v>
      </c>
      <c r="F7" s="3">
        <f>[7]Sheet1!C6</f>
        <v>1493476642</v>
      </c>
      <c r="G7" s="3">
        <v>985278041</v>
      </c>
      <c r="H7" s="3">
        <v>502600128</v>
      </c>
      <c r="I7" s="3">
        <v>1956026997</v>
      </c>
      <c r="J7" s="3">
        <v>1438902608</v>
      </c>
      <c r="K7" s="3">
        <v>959056770</v>
      </c>
      <c r="L7" s="3">
        <v>486949736</v>
      </c>
      <c r="M7" s="3">
        <v>1884908784</v>
      </c>
      <c r="N7" s="3">
        <f>'[8]cpp 30.09.2022'!B9</f>
        <v>1415905429</v>
      </c>
      <c r="O7" s="3">
        <f>'[4]cpp 30.06.2022'!B11</f>
        <v>832549531</v>
      </c>
      <c r="P7" s="3">
        <v>418792129</v>
      </c>
      <c r="Q7" s="3">
        <v>1252286233</v>
      </c>
      <c r="S7" s="13"/>
    </row>
    <row r="8" spans="1:19" x14ac:dyDescent="0.25">
      <c r="A8" s="2" t="s">
        <v>87</v>
      </c>
      <c r="B8" s="2" t="s">
        <v>29</v>
      </c>
      <c r="C8" s="3">
        <v>157959767</v>
      </c>
      <c r="D8" s="3">
        <v>633276882</v>
      </c>
      <c r="E8" s="3">
        <f>'[6]CPP Prelim. 31.12.2024'!C7</f>
        <v>633225120</v>
      </c>
      <c r="F8" s="3">
        <f>[7]Sheet1!C7</f>
        <v>474185392</v>
      </c>
      <c r="G8" s="3">
        <v>311694891</v>
      </c>
      <c r="H8" s="3">
        <v>126798947</v>
      </c>
      <c r="I8" s="3">
        <v>390661225</v>
      </c>
      <c r="J8" s="3">
        <v>291900538</v>
      </c>
      <c r="K8" s="3">
        <v>192750785</v>
      </c>
      <c r="L8" s="3">
        <v>100644860</v>
      </c>
      <c r="M8" s="3">
        <v>533615814</v>
      </c>
      <c r="N8" s="3">
        <f>'[8]cpp 30.09.2022'!B10</f>
        <v>379228945</v>
      </c>
      <c r="O8" s="3">
        <f>'[4]cpp 30.06.2022'!B12</f>
        <v>251719761</v>
      </c>
      <c r="P8" s="3">
        <v>134061493</v>
      </c>
      <c r="Q8" s="3">
        <v>623720414</v>
      </c>
      <c r="S8" s="13"/>
    </row>
    <row r="9" spans="1:19" x14ac:dyDescent="0.25">
      <c r="A9" s="2" t="s">
        <v>88</v>
      </c>
      <c r="B9" s="2" t="s">
        <v>132</v>
      </c>
      <c r="C9" s="3">
        <v>666595400</v>
      </c>
      <c r="D9" s="3">
        <v>4965724579</v>
      </c>
      <c r="E9" s="3">
        <f>'[6]CPP Prelim. 31.12.2024'!C8</f>
        <v>4967069515</v>
      </c>
      <c r="F9" s="3">
        <f>[7]Sheet1!C8</f>
        <v>4012864936</v>
      </c>
      <c r="G9" s="3">
        <v>3229089384</v>
      </c>
      <c r="H9" s="3">
        <v>1332367628</v>
      </c>
      <c r="I9" s="3">
        <v>2269419063</v>
      </c>
      <c r="J9" s="3">
        <v>1532048147</v>
      </c>
      <c r="K9" s="3">
        <v>1017616030</v>
      </c>
      <c r="L9" s="3">
        <v>507918766</v>
      </c>
      <c r="M9" s="3">
        <v>3478995282</v>
      </c>
      <c r="N9" s="3">
        <f>'[8]cpp 30.09.2022'!B11</f>
        <v>2774427999</v>
      </c>
      <c r="O9" s="3">
        <f>'[4]cpp 30.06.2022'!B13</f>
        <v>1494830998</v>
      </c>
      <c r="P9" s="3">
        <v>665038635</v>
      </c>
      <c r="Q9" s="3">
        <v>1822563918</v>
      </c>
      <c r="S9" s="13"/>
    </row>
    <row r="10" spans="1:19" x14ac:dyDescent="0.25">
      <c r="A10" s="2" t="s">
        <v>89</v>
      </c>
      <c r="B10" s="2" t="s">
        <v>30</v>
      </c>
      <c r="C10" s="3">
        <v>10683593</v>
      </c>
      <c r="D10" s="3">
        <v>255994335</v>
      </c>
      <c r="E10" s="3">
        <f>'[6]CPP Prelim. 31.12.2024'!C9</f>
        <v>254875126</v>
      </c>
      <c r="F10" s="3">
        <f>[7]Sheet1!C9</f>
        <v>190033910</v>
      </c>
      <c r="G10" s="3">
        <v>159126942</v>
      </c>
      <c r="H10" s="3">
        <v>26447114</v>
      </c>
      <c r="I10" s="3">
        <v>102000907</v>
      </c>
      <c r="J10" s="3">
        <v>45453870</v>
      </c>
      <c r="K10" s="3">
        <v>30316419</v>
      </c>
      <c r="L10" s="3">
        <v>12282471</v>
      </c>
      <c r="M10" s="3">
        <v>388937976</v>
      </c>
      <c r="N10" s="3">
        <f>'[8]cpp 30.09.2022'!$B$12+279236607</f>
        <v>314586451</v>
      </c>
      <c r="O10" s="3">
        <f>'[4]cpp 30.06.2022'!B14</f>
        <v>25024884</v>
      </c>
      <c r="P10" s="3">
        <v>12611174</v>
      </c>
      <c r="Q10" s="3">
        <v>56969232</v>
      </c>
      <c r="S10" s="13"/>
    </row>
    <row r="11" spans="1:19" x14ac:dyDescent="0.25">
      <c r="A11" s="1" t="s">
        <v>90</v>
      </c>
      <c r="B11" s="1" t="s">
        <v>31</v>
      </c>
      <c r="C11" s="7">
        <v>1411297827</v>
      </c>
      <c r="D11" s="7">
        <v>7879452641</v>
      </c>
      <c r="E11" s="7">
        <f>'[6]CPP Prelim. 31.12.2024'!C10</f>
        <v>7879237465</v>
      </c>
      <c r="F11" s="7">
        <f>[7]Sheet1!C10</f>
        <v>6170560880</v>
      </c>
      <c r="G11" s="7">
        <v>4685189258</v>
      </c>
      <c r="H11" s="7">
        <v>1988213817</v>
      </c>
      <c r="I11" s="7">
        <v>4718108192</v>
      </c>
      <c r="J11" s="7">
        <v>3308305163</v>
      </c>
      <c r="K11" s="35">
        <v>2199740004</v>
      </c>
      <c r="L11" s="35">
        <v>1107795833</v>
      </c>
      <c r="M11" s="35">
        <v>6286457856</v>
      </c>
      <c r="N11" s="22">
        <f>'[8]cpp 30.09.2022'!$B$14</f>
        <v>4884148824</v>
      </c>
      <c r="O11" s="22">
        <f>'[4]cpp 30.06.2022'!B15</f>
        <v>2604125174</v>
      </c>
      <c r="P11" s="22">
        <v>1230503431</v>
      </c>
      <c r="Q11" s="22">
        <v>3755539797</v>
      </c>
      <c r="S11" s="13"/>
    </row>
    <row r="12" spans="1:1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S12" s="13"/>
    </row>
    <row r="13" spans="1:19" x14ac:dyDescent="0.25">
      <c r="A13" s="8" t="s">
        <v>91</v>
      </c>
      <c r="B13" s="4" t="s">
        <v>32</v>
      </c>
      <c r="C13" s="4"/>
      <c r="D13" s="4"/>
      <c r="E13" s="4"/>
      <c r="F13" s="4"/>
      <c r="G13" s="4"/>
      <c r="H13" s="8"/>
      <c r="I13" s="8"/>
      <c r="J13" s="8"/>
      <c r="K13" s="8"/>
      <c r="L13" s="8"/>
      <c r="M13" s="8"/>
      <c r="N13" s="8"/>
      <c r="O13" s="8"/>
      <c r="P13" s="8"/>
      <c r="Q13" s="8"/>
      <c r="S13" s="13"/>
    </row>
    <row r="14" spans="1:19" x14ac:dyDescent="0.25">
      <c r="A14" s="2" t="s">
        <v>92</v>
      </c>
      <c r="B14" s="2" t="s">
        <v>33</v>
      </c>
      <c r="C14" s="25">
        <v>-189093871</v>
      </c>
      <c r="D14" s="25">
        <v>-715612506</v>
      </c>
      <c r="E14" s="25">
        <f>'[6]CPP Prelim. 31.12.2024'!C13</f>
        <v>-715667311</v>
      </c>
      <c r="F14" s="25">
        <f>[7]Sheet1!C13</f>
        <v>-508434713</v>
      </c>
      <c r="G14" s="25">
        <v>-355200809</v>
      </c>
      <c r="H14" s="25">
        <v>-168749158</v>
      </c>
      <c r="I14" s="25">
        <v>-640425922</v>
      </c>
      <c r="J14" s="25">
        <v>-469569832</v>
      </c>
      <c r="K14" s="25">
        <v>-307070318</v>
      </c>
      <c r="L14" s="25">
        <v>-171499303</v>
      </c>
      <c r="M14" s="25">
        <v>-901663440</v>
      </c>
      <c r="N14" s="25">
        <f>'[8]cpp 30.09.2022'!B17</f>
        <v>-681485560</v>
      </c>
      <c r="O14" s="25">
        <f>'[4]cpp 30.06.2022'!B18</f>
        <v>-466036067</v>
      </c>
      <c r="P14" s="25">
        <v>-273543428.61999995</v>
      </c>
      <c r="Q14" s="25">
        <v>-576408805</v>
      </c>
      <c r="S14" s="13"/>
    </row>
    <row r="15" spans="1:19" x14ac:dyDescent="0.25">
      <c r="A15" s="2" t="s">
        <v>93</v>
      </c>
      <c r="B15" s="2" t="s">
        <v>133</v>
      </c>
      <c r="C15" s="25">
        <v>-666721288</v>
      </c>
      <c r="D15" s="25">
        <v>-4965535185</v>
      </c>
      <c r="E15" s="25">
        <f>'[6]CPP Prelim. 31.12.2024'!C14</f>
        <v>-4966977780</v>
      </c>
      <c r="F15" s="25">
        <f>[7]Sheet1!C14</f>
        <v>-4011905718</v>
      </c>
      <c r="G15" s="25">
        <v>-3229285561</v>
      </c>
      <c r="H15" s="25">
        <v>-1332346922</v>
      </c>
      <c r="I15" s="25">
        <v>-2268980883</v>
      </c>
      <c r="J15" s="25">
        <v>-1531819945</v>
      </c>
      <c r="K15" s="25">
        <v>-1017157046</v>
      </c>
      <c r="L15" s="25">
        <v>-507871005</v>
      </c>
      <c r="M15" s="25">
        <v>-3479716063</v>
      </c>
      <c r="N15" s="25">
        <f>'[8]cpp 30.09.2022'!B18</f>
        <v>-2774593938</v>
      </c>
      <c r="O15" s="25">
        <f>'[4]cpp 30.06.2022'!B19</f>
        <v>-1494865591</v>
      </c>
      <c r="P15" s="25">
        <v>-657086973.08000004</v>
      </c>
      <c r="Q15" s="25">
        <v>-1809588063</v>
      </c>
      <c r="S15" s="13"/>
    </row>
    <row r="16" spans="1:19" x14ac:dyDescent="0.25">
      <c r="A16" s="2" t="s">
        <v>94</v>
      </c>
      <c r="B16" s="37" t="s">
        <v>155</v>
      </c>
      <c r="C16" s="25">
        <v>-100295822</v>
      </c>
      <c r="D16" s="25">
        <v>-523611184</v>
      </c>
      <c r="E16" s="25">
        <f>'[6]CPP Prelim. 31.12.2024'!C15</f>
        <v>-523611184</v>
      </c>
      <c r="F16" s="25">
        <f>[7]Sheet1!C15</f>
        <v>-406027734</v>
      </c>
      <c r="G16" s="25">
        <v>-300957046</v>
      </c>
      <c r="H16" s="25">
        <v>-105370579</v>
      </c>
      <c r="I16" s="25">
        <v>-499184926</v>
      </c>
      <c r="J16" s="25">
        <v>-362648636</v>
      </c>
      <c r="K16" s="25">
        <v>-230734632</v>
      </c>
      <c r="L16" s="25">
        <v>-109646142</v>
      </c>
      <c r="M16" s="25">
        <v>-466608039</v>
      </c>
      <c r="N16" s="25">
        <f>'[8]cpp 30.09.2022'!B19</f>
        <v>-338920113</v>
      </c>
      <c r="O16" s="25">
        <f>'[4]cpp 30.06.2022'!B20</f>
        <v>-230820478</v>
      </c>
      <c r="P16" s="25">
        <v>-121301215.04000001</v>
      </c>
      <c r="Q16" s="25">
        <v>-609608093</v>
      </c>
      <c r="S16" s="13"/>
    </row>
    <row r="17" spans="1:19" x14ac:dyDescent="0.25">
      <c r="A17" s="2" t="s">
        <v>95</v>
      </c>
      <c r="B17" s="2" t="s">
        <v>34</v>
      </c>
      <c r="C17" s="25">
        <v>-94205147</v>
      </c>
      <c r="D17" s="25">
        <v>-356463082</v>
      </c>
      <c r="E17" s="25">
        <f>'[6]CPP Prelim. 31.12.2024'!C16</f>
        <v>-356463082</v>
      </c>
      <c r="F17" s="25">
        <f>[7]Sheet1!C16</f>
        <v>-263310178</v>
      </c>
      <c r="G17" s="25">
        <v>-171642879</v>
      </c>
      <c r="H17" s="25">
        <v>-85026782</v>
      </c>
      <c r="I17" s="25">
        <v>-334287483</v>
      </c>
      <c r="J17" s="25">
        <v>-252047422</v>
      </c>
      <c r="K17" s="25">
        <v>-167075991</v>
      </c>
      <c r="L17" s="25">
        <v>-82180561</v>
      </c>
      <c r="M17" s="25">
        <v>-271601694</v>
      </c>
      <c r="N17" s="25">
        <f>'[8]cpp 30.09.2022'!B20</f>
        <v>-193140247</v>
      </c>
      <c r="O17" s="25">
        <f>'[4]cpp 30.06.2022'!B21</f>
        <v>-128120250</v>
      </c>
      <c r="P17" s="25">
        <v>-62648873.130000003</v>
      </c>
      <c r="Q17" s="25">
        <v>-274471326</v>
      </c>
      <c r="S17" s="13"/>
    </row>
    <row r="18" spans="1:19" x14ac:dyDescent="0.25">
      <c r="A18" s="6" t="s">
        <v>96</v>
      </c>
      <c r="B18" s="6" t="s">
        <v>35</v>
      </c>
      <c r="C18" s="25">
        <v>-96485740</v>
      </c>
      <c r="D18" s="25">
        <v>-373147353</v>
      </c>
      <c r="E18" s="25">
        <f>'[6]CPP Prelim. 31.12.2024'!C17</f>
        <v>-368546785</v>
      </c>
      <c r="F18" s="25">
        <f>[7]Sheet1!C17</f>
        <v>-285650164</v>
      </c>
      <c r="G18" s="25">
        <v>-187493102</v>
      </c>
      <c r="H18" s="25">
        <v>-87496317</v>
      </c>
      <c r="I18" s="25">
        <v>-348295588</v>
      </c>
      <c r="J18" s="25">
        <v>-242557621</v>
      </c>
      <c r="K18" s="25">
        <v>-158011004.26999998</v>
      </c>
      <c r="L18" s="25">
        <v>-74529920</v>
      </c>
      <c r="M18" s="25">
        <v>-306389734</v>
      </c>
      <c r="N18" s="25">
        <f>'[8]cpp 30.09.2022'!B21</f>
        <v>-204258587</v>
      </c>
      <c r="O18" s="25">
        <f>'[4]cpp 30.06.2022'!B22</f>
        <v>-131949888</v>
      </c>
      <c r="P18" s="25">
        <v>-60861168.920000002</v>
      </c>
      <c r="Q18" s="25">
        <v>-244336202</v>
      </c>
      <c r="S18" s="13"/>
    </row>
    <row r="19" spans="1:19" x14ac:dyDescent="0.25">
      <c r="A19" s="2" t="s">
        <v>97</v>
      </c>
      <c r="B19" s="2" t="s">
        <v>134</v>
      </c>
      <c r="C19" s="25">
        <v>-25963054</v>
      </c>
      <c r="D19" s="25">
        <v>-128676506</v>
      </c>
      <c r="E19" s="25">
        <f>'[6]CPP Prelim. 31.12.2024'!C18</f>
        <v>-128769102</v>
      </c>
      <c r="F19" s="25">
        <f>[7]Sheet1!C18</f>
        <v>-84430922</v>
      </c>
      <c r="G19" s="25">
        <v>-51876416</v>
      </c>
      <c r="H19" s="25">
        <v>-23748784</v>
      </c>
      <c r="I19" s="25">
        <v>-114757407</v>
      </c>
      <c r="J19" s="25">
        <v>-72490660</v>
      </c>
      <c r="K19" s="25">
        <v>-44008953</v>
      </c>
      <c r="L19" s="25">
        <v>-18682429</v>
      </c>
      <c r="M19" s="25">
        <v>-108250673</v>
      </c>
      <c r="N19" s="25">
        <f>'[8]cpp 30.09.2022'!B22</f>
        <v>-78279341</v>
      </c>
      <c r="O19" s="25">
        <f>'[4]cpp 30.06.2022'!B23</f>
        <v>-41009592</v>
      </c>
      <c r="P19" s="25">
        <v>-18347901.859999999</v>
      </c>
      <c r="Q19" s="25">
        <v>-97438234</v>
      </c>
      <c r="S19" s="13"/>
    </row>
    <row r="20" spans="1:19" x14ac:dyDescent="0.25">
      <c r="A20" s="2" t="s">
        <v>98</v>
      </c>
      <c r="B20" s="2" t="s">
        <v>36</v>
      </c>
      <c r="C20" s="25">
        <v>-1369378</v>
      </c>
      <c r="D20" s="25">
        <v>-8805493</v>
      </c>
      <c r="E20" s="25">
        <f>'[6]CPP Prelim. 31.12.2024'!C19</f>
        <v>-8805493</v>
      </c>
      <c r="F20" s="25">
        <f>[7]Sheet1!C19</f>
        <v>-5250441</v>
      </c>
      <c r="G20" s="25">
        <v>-3191807</v>
      </c>
      <c r="H20" s="25">
        <v>-1533727</v>
      </c>
      <c r="I20" s="25">
        <v>-8109699</v>
      </c>
      <c r="J20" s="25">
        <v>-5909240</v>
      </c>
      <c r="K20" s="25">
        <v>-3615051</v>
      </c>
      <c r="L20" s="25">
        <v>-1800558</v>
      </c>
      <c r="M20" s="25">
        <v>-13159965</v>
      </c>
      <c r="N20" s="25">
        <f>'[8]cpp 30.09.2022'!B23</f>
        <v>-9731667</v>
      </c>
      <c r="O20" s="25">
        <f>'[4]cpp 30.06.2022'!B24</f>
        <v>-6026903</v>
      </c>
      <c r="P20" s="25">
        <v>-2588813.4900000002</v>
      </c>
      <c r="Q20" s="25">
        <v>-9696131</v>
      </c>
      <c r="S20" s="13"/>
    </row>
    <row r="21" spans="1:19" x14ac:dyDescent="0.25">
      <c r="A21" s="2" t="s">
        <v>99</v>
      </c>
      <c r="B21" s="2" t="s">
        <v>37</v>
      </c>
      <c r="C21" s="25">
        <v>-50625120</v>
      </c>
      <c r="D21" s="25">
        <v>-228857078</v>
      </c>
      <c r="E21" s="25">
        <f>'[6]CPP Prelim. 31.12.2024'!C20</f>
        <v>-228159526</v>
      </c>
      <c r="F21" s="25">
        <f>[7]Sheet1!C20</f>
        <v>-174008116</v>
      </c>
      <c r="G21" s="25">
        <v>-118343254</v>
      </c>
      <c r="H21" s="25">
        <v>-56685569</v>
      </c>
      <c r="I21" s="25">
        <v>-270033399</v>
      </c>
      <c r="J21" s="25">
        <v>-140596971</v>
      </c>
      <c r="K21" s="25">
        <v>-94829457</v>
      </c>
      <c r="L21" s="25">
        <v>-45939395</v>
      </c>
      <c r="M21" s="25">
        <v>-144988830</v>
      </c>
      <c r="N21" s="25">
        <f>'[8]cpp 30.09.2022'!B24</f>
        <v>-107307282</v>
      </c>
      <c r="O21" s="25">
        <f>'[4]cpp 30.06.2022'!B25</f>
        <v>-69395755</v>
      </c>
      <c r="P21" s="25">
        <v>-21471152.200000007</v>
      </c>
      <c r="Q21" s="25">
        <v>-123424865</v>
      </c>
      <c r="S21" s="13"/>
    </row>
    <row r="22" spans="1:19" x14ac:dyDescent="0.25">
      <c r="A22" s="1" t="s">
        <v>100</v>
      </c>
      <c r="B22" s="1" t="s">
        <v>38</v>
      </c>
      <c r="C22" s="23">
        <v>-1224759420</v>
      </c>
      <c r="D22" s="23">
        <v>-7300708387</v>
      </c>
      <c r="E22" s="23">
        <f>'[6]CPP Prelim. 31.12.2024'!C21</f>
        <v>-7297000263</v>
      </c>
      <c r="F22" s="23">
        <f>[7]Sheet1!C21</f>
        <v>-5739017986</v>
      </c>
      <c r="G22" s="23">
        <v>-4417990874</v>
      </c>
      <c r="H22" s="23">
        <v>-1860957838</v>
      </c>
      <c r="I22" s="23">
        <v>-4484075307</v>
      </c>
      <c r="J22" s="23">
        <v>-3077640327</v>
      </c>
      <c r="K22" s="23">
        <v>-2022502452</v>
      </c>
      <c r="L22" s="23">
        <v>-1012149313</v>
      </c>
      <c r="M22" s="23">
        <v>-5692378438</v>
      </c>
      <c r="N22" s="23">
        <f>'[8]cpp 30.09.2022'!B25</f>
        <v>-4387716735</v>
      </c>
      <c r="O22" s="23">
        <f>'[4]cpp 30.06.2022'!B26</f>
        <v>-2568224524</v>
      </c>
      <c r="P22" s="23">
        <v>-1217849526.3400002</v>
      </c>
      <c r="Q22" s="24">
        <v>-3744971719</v>
      </c>
      <c r="S22" s="13"/>
    </row>
    <row r="23" spans="1:1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S23" s="13"/>
    </row>
    <row r="24" spans="1:19" x14ac:dyDescent="0.25">
      <c r="A24" s="1" t="s">
        <v>101</v>
      </c>
      <c r="B24" s="1" t="s">
        <v>39</v>
      </c>
      <c r="C24" s="7">
        <v>186538407</v>
      </c>
      <c r="D24" s="7">
        <v>578744254</v>
      </c>
      <c r="E24" s="23">
        <f>'[6]CPP Prelim. 31.12.2024'!$C$23</f>
        <v>582237202</v>
      </c>
      <c r="F24" s="23">
        <f>[7]Sheet1!$C$23</f>
        <v>431542894</v>
      </c>
      <c r="G24" s="7">
        <v>267198384</v>
      </c>
      <c r="H24" s="7">
        <v>127255979</v>
      </c>
      <c r="I24" s="7">
        <v>234032885</v>
      </c>
      <c r="J24" s="7">
        <v>230664836</v>
      </c>
      <c r="K24" s="7">
        <v>177237552</v>
      </c>
      <c r="L24" s="7">
        <v>95646520</v>
      </c>
      <c r="M24" s="7">
        <v>594079418</v>
      </c>
      <c r="N24" s="7">
        <f>'[8]cpp 30.09.2022'!B27</f>
        <v>496432089</v>
      </c>
      <c r="O24" s="7">
        <f>'[4]cpp 30.06.2022'!B28</f>
        <v>35900650</v>
      </c>
      <c r="P24" s="7">
        <v>12653905.360000134</v>
      </c>
      <c r="Q24" s="7">
        <v>10568078</v>
      </c>
      <c r="S24" s="13"/>
    </row>
    <row r="25" spans="1:1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S25" s="13"/>
    </row>
    <row r="26" spans="1:19" x14ac:dyDescent="0.25">
      <c r="A26" s="2" t="s">
        <v>103</v>
      </c>
      <c r="B26" s="2" t="s">
        <v>40</v>
      </c>
      <c r="C26" s="3">
        <v>3032885</v>
      </c>
      <c r="D26" s="3">
        <v>27228783</v>
      </c>
      <c r="E26" s="3">
        <f>'[6]CPP Prelim. 31.12.2024'!C25</f>
        <v>27228783</v>
      </c>
      <c r="F26" s="3">
        <f>[7]Sheet1!$C$25</f>
        <v>22803353</v>
      </c>
      <c r="G26" s="3">
        <v>19734482</v>
      </c>
      <c r="H26" s="3">
        <v>2181707</v>
      </c>
      <c r="I26" s="3">
        <v>35900704</v>
      </c>
      <c r="J26" s="3">
        <v>31973841</v>
      </c>
      <c r="K26" s="3">
        <v>26453907</v>
      </c>
      <c r="L26" s="3">
        <v>16892106</v>
      </c>
      <c r="M26" s="3">
        <v>65189878</v>
      </c>
      <c r="N26" s="3">
        <f>'[8]cpp 30.09.2022'!B29</f>
        <v>44828253</v>
      </c>
      <c r="O26" s="3">
        <f>'[4]cpp 30.06.2022'!B30</f>
        <v>6556420</v>
      </c>
      <c r="P26" s="3">
        <v>1683661.8699999999</v>
      </c>
      <c r="Q26" s="3">
        <v>6402152</v>
      </c>
      <c r="S26" s="13"/>
    </row>
    <row r="27" spans="1:19" x14ac:dyDescent="0.25">
      <c r="A27" s="2" t="s">
        <v>104</v>
      </c>
      <c r="B27" s="2" t="s">
        <v>41</v>
      </c>
      <c r="C27" s="25">
        <v>-2000027</v>
      </c>
      <c r="D27" s="25">
        <v>-13777396</v>
      </c>
      <c r="E27" s="25">
        <f>'[6]CPP Prelim. 31.12.2024'!C26</f>
        <v>-8809085</v>
      </c>
      <c r="F27" s="25">
        <f>[7]Sheet1!$C$26</f>
        <v>-6342322</v>
      </c>
      <c r="G27" s="25">
        <v>-3540000</v>
      </c>
      <c r="H27" s="25">
        <v>-2262977</v>
      </c>
      <c r="I27" s="25">
        <v>-35632848</v>
      </c>
      <c r="J27" s="25">
        <v>-28641364</v>
      </c>
      <c r="K27" s="25">
        <v>-24434114</v>
      </c>
      <c r="L27" s="25">
        <v>-15506099</v>
      </c>
      <c r="M27" s="25">
        <v>-71883403</v>
      </c>
      <c r="N27" s="25">
        <f>'[8]cpp 30.09.2022'!B30</f>
        <v>-45930972</v>
      </c>
      <c r="O27" s="25">
        <f>'[4]cpp 30.06.2022'!B31</f>
        <v>-9272868</v>
      </c>
      <c r="P27" s="25">
        <v>-3776596.24</v>
      </c>
      <c r="Q27" s="25">
        <v>-15092341</v>
      </c>
      <c r="S27" s="13"/>
    </row>
    <row r="28" spans="1:19" x14ac:dyDescent="0.25">
      <c r="A28" s="1" t="s">
        <v>102</v>
      </c>
      <c r="B28" s="1" t="s">
        <v>42</v>
      </c>
      <c r="C28" s="23">
        <v>1032858</v>
      </c>
      <c r="D28" s="7">
        <v>13451387</v>
      </c>
      <c r="E28" s="23">
        <f>'[6]CPP Prelim. 31.12.2024'!C27</f>
        <v>18419698</v>
      </c>
      <c r="F28" s="23">
        <f>[7]Sheet1!$C$27</f>
        <v>16461031</v>
      </c>
      <c r="G28" s="23">
        <v>16194482</v>
      </c>
      <c r="H28" s="23">
        <v>-81270</v>
      </c>
      <c r="I28" s="7">
        <v>267856</v>
      </c>
      <c r="J28" s="7">
        <v>3332477</v>
      </c>
      <c r="K28" s="24">
        <v>2019793</v>
      </c>
      <c r="L28" s="24">
        <v>1386007</v>
      </c>
      <c r="M28" s="24">
        <v>-6693525</v>
      </c>
      <c r="N28" s="24">
        <f>'[8]cpp 30.09.2022'!B31</f>
        <v>-1102719</v>
      </c>
      <c r="O28" s="24">
        <f>'[4]cpp 30.06.2022'!B32</f>
        <v>-2716448</v>
      </c>
      <c r="P28" s="24">
        <v>-2092934.3700000003</v>
      </c>
      <c r="Q28" s="24">
        <v>-8690189</v>
      </c>
      <c r="S28" s="13"/>
    </row>
    <row r="29" spans="1:19" x14ac:dyDescent="0.25">
      <c r="A29" s="1"/>
      <c r="B29" s="1"/>
      <c r="C29" s="7"/>
      <c r="D29" s="7"/>
      <c r="E29" s="1"/>
      <c r="F29" s="1"/>
      <c r="G29" s="1"/>
      <c r="H29" s="7"/>
      <c r="I29" s="7"/>
      <c r="J29" s="7"/>
      <c r="K29" s="7"/>
      <c r="L29" s="7"/>
      <c r="M29" s="7"/>
      <c r="N29" s="7"/>
      <c r="O29" s="1"/>
      <c r="P29" s="1"/>
      <c r="Q29" s="1"/>
      <c r="S29" s="13"/>
    </row>
    <row r="30" spans="1:1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S30" s="13"/>
    </row>
    <row r="31" spans="1:19" x14ac:dyDescent="0.25">
      <c r="A31" s="1" t="s">
        <v>105</v>
      </c>
      <c r="B31" s="1" t="s">
        <v>135</v>
      </c>
      <c r="C31" s="24">
        <v>187571265</v>
      </c>
      <c r="D31" s="24">
        <v>592195641</v>
      </c>
      <c r="E31" s="24">
        <f>'[6]CPP Prelim. 31.12.2024'!$C$30</f>
        <v>600656900</v>
      </c>
      <c r="F31" s="24">
        <f>[7]Sheet1!$C$30</f>
        <v>448003925</v>
      </c>
      <c r="G31" s="24">
        <v>283392866</v>
      </c>
      <c r="H31" s="24">
        <v>127174709</v>
      </c>
      <c r="I31" s="24">
        <v>234300741</v>
      </c>
      <c r="J31" s="24">
        <v>233997313</v>
      </c>
      <c r="K31" s="24">
        <v>179257345</v>
      </c>
      <c r="L31" s="24">
        <v>97032527</v>
      </c>
      <c r="M31" s="24">
        <v>587385893</v>
      </c>
      <c r="N31" s="24">
        <f>'[8]cpp 30.09.2022'!B34</f>
        <v>495329370</v>
      </c>
      <c r="O31" s="22">
        <f>'[4]cpp 30.06.2022'!B35</f>
        <v>33184202</v>
      </c>
      <c r="P31" s="22">
        <v>10560970.990000132</v>
      </c>
      <c r="Q31" s="22">
        <v>1877889</v>
      </c>
      <c r="S31" s="13"/>
    </row>
    <row r="32" spans="1:19" x14ac:dyDescent="0.25">
      <c r="A32" s="1"/>
      <c r="B32" s="1"/>
      <c r="C32" s="24"/>
      <c r="D32" s="24"/>
      <c r="E32" s="24"/>
      <c r="F32" s="24"/>
      <c r="G32" s="24"/>
      <c r="H32" s="24"/>
      <c r="I32" s="24"/>
      <c r="J32" s="24"/>
      <c r="K32" s="1"/>
      <c r="L32" s="1"/>
      <c r="M32" s="1"/>
      <c r="N32" s="1"/>
      <c r="O32" s="1"/>
      <c r="P32" s="1"/>
      <c r="Q32" s="1"/>
      <c r="S32" s="13"/>
    </row>
    <row r="33" spans="1:19" x14ac:dyDescent="0.25">
      <c r="A33" s="2" t="s">
        <v>106</v>
      </c>
      <c r="B33" s="2" t="s">
        <v>43</v>
      </c>
      <c r="C33" s="26">
        <v>-30017351</v>
      </c>
      <c r="D33" s="26">
        <v>-6271330</v>
      </c>
      <c r="E33" s="26">
        <f>SUM('[6]CPP Prelim. 31.12.2024'!$C$31:$C$32)</f>
        <v>3529250</v>
      </c>
      <c r="F33" s="26">
        <v>-37590535</v>
      </c>
      <c r="G33" s="26">
        <v>-19731722</v>
      </c>
      <c r="H33" s="26">
        <v>-23796482</v>
      </c>
      <c r="I33" s="26">
        <v>-20689435</v>
      </c>
      <c r="J33" s="26">
        <v>-27467364</v>
      </c>
      <c r="K33" s="26">
        <v>-17667166</v>
      </c>
      <c r="L33" s="26">
        <v>-16772199</v>
      </c>
      <c r="M33" s="26">
        <v>-72813152</v>
      </c>
      <c r="N33" s="26">
        <f>-('[8]cpp 30.09.2022'!$B$35+'[8]cpp 30.09.2022'!$B$36)</f>
        <v>-77134653</v>
      </c>
      <c r="O33" s="26">
        <f>-('[4]cpp 30.06.2022'!$B$36+'[4]cpp 30.06.2022'!$B$37)</f>
        <v>-5120300</v>
      </c>
      <c r="P33" s="26">
        <v>-2529090.58</v>
      </c>
      <c r="Q33" s="26">
        <v>-1427998</v>
      </c>
      <c r="S33" s="13"/>
    </row>
    <row r="34" spans="1:19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S34" s="13"/>
    </row>
    <row r="35" spans="1:19" x14ac:dyDescent="0.25">
      <c r="A35" s="1" t="s">
        <v>140</v>
      </c>
      <c r="B35" s="1" t="s">
        <v>139</v>
      </c>
      <c r="C35" s="24">
        <v>157553914</v>
      </c>
      <c r="D35" s="24">
        <v>585924311</v>
      </c>
      <c r="E35" s="24">
        <f>E31-E33</f>
        <v>597127650</v>
      </c>
      <c r="F35" s="24">
        <f>[7]Sheet1!$C$34</f>
        <v>410413390</v>
      </c>
      <c r="G35" s="24">
        <v>263661144</v>
      </c>
      <c r="H35" s="24">
        <v>103378227</v>
      </c>
      <c r="I35" s="24">
        <v>213611306</v>
      </c>
      <c r="J35" s="24">
        <v>206529949</v>
      </c>
      <c r="K35" s="24">
        <v>161590179</v>
      </c>
      <c r="L35" s="24">
        <v>80260328</v>
      </c>
      <c r="M35" s="24">
        <v>514572741</v>
      </c>
      <c r="N35" s="24">
        <f>'[8]cpp 30.09.2022'!B38</f>
        <v>418194717</v>
      </c>
      <c r="O35" s="22">
        <f>O31-O33</f>
        <v>38304502</v>
      </c>
      <c r="P35" s="22">
        <v>8031880.4100001324</v>
      </c>
      <c r="Q35" s="22">
        <v>449891</v>
      </c>
      <c r="S35" s="13"/>
    </row>
    <row r="37" spans="1:19" x14ac:dyDescent="0.25">
      <c r="H37" s="27"/>
      <c r="I37" s="27"/>
      <c r="J37" s="27"/>
      <c r="K37" s="27"/>
      <c r="L37" s="27"/>
      <c r="M37" s="27"/>
      <c r="N37" s="2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Bilant-Financial position</vt:lpstr>
      <vt:lpstr>CPP-Profit or Loss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Crisu</dc:creator>
  <cp:lastModifiedBy>Magda Stoica</cp:lastModifiedBy>
  <cp:lastPrinted>2019-05-07T10:07:14Z</cp:lastPrinted>
  <dcterms:created xsi:type="dcterms:W3CDTF">2019-05-06T10:10:22Z</dcterms:created>
  <dcterms:modified xsi:type="dcterms:W3CDTF">2025-05-13T12:13:56Z</dcterms:modified>
</cp:coreProperties>
</file>