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transport general" sheetId="3" r:id="rId1"/>
  </sheets>
  <definedNames>
    <definedName name="_xlnm._FilterDatabase" localSheetId="0" hidden="1">'Creante transport general'!$A$116:$D$116</definedName>
    <definedName name="_xlnm.Print_Area" localSheetId="0">'Creante transport general'!$A$1:$D$265</definedName>
  </definedNames>
  <calcPr calcId="145621"/>
</workbook>
</file>

<file path=xl/calcChain.xml><?xml version="1.0" encoding="utf-8"?>
<calcChain xmlns="http://schemas.openxmlformats.org/spreadsheetml/2006/main">
  <c r="D237" i="3" l="1"/>
  <c r="D240" i="3"/>
  <c r="B263" i="3"/>
  <c r="C263" i="3"/>
  <c r="D263" i="3" l="1"/>
  <c r="D234" i="3"/>
  <c r="B234" i="3" l="1"/>
  <c r="D109" i="3"/>
  <c r="C234" i="3" l="1"/>
  <c r="D103" i="3" l="1"/>
  <c r="D264" i="3" l="1"/>
  <c r="D86" i="3" l="1"/>
  <c r="B264" i="3" l="1"/>
  <c r="C264" i="3"/>
  <c r="D48" i="3" l="1"/>
  <c r="D21" i="3" l="1"/>
  <c r="B88" i="3" l="1"/>
  <c r="B65" i="3"/>
  <c r="C105" i="3"/>
  <c r="D29" i="3"/>
  <c r="C29" i="3"/>
  <c r="D11" i="3"/>
  <c r="B111" i="3"/>
  <c r="D105" i="3"/>
  <c r="D111" i="3" s="1"/>
  <c r="D16" i="3"/>
  <c r="C11" i="3"/>
  <c r="D75" i="3"/>
  <c r="D64" i="3"/>
  <c r="D28" i="3"/>
  <c r="D87" i="3"/>
  <c r="C99" i="3"/>
  <c r="B99" i="3"/>
  <c r="B103" i="3" s="1"/>
  <c r="B78" i="3"/>
  <c r="C78" i="3"/>
  <c r="C80" i="3" s="1"/>
  <c r="D82" i="3"/>
  <c r="D72" i="3"/>
  <c r="C95" i="3"/>
  <c r="C84" i="3"/>
  <c r="C82" i="3"/>
  <c r="C19" i="3"/>
  <c r="C43" i="3"/>
  <c r="C40" i="3"/>
  <c r="B38" i="3"/>
  <c r="C15" i="3"/>
  <c r="C103" i="3" l="1"/>
  <c r="D65" i="3"/>
  <c r="D88" i="3"/>
  <c r="D80" i="3"/>
  <c r="B112" i="3"/>
  <c r="B66" i="3"/>
  <c r="D112" i="3"/>
  <c r="B80" i="3"/>
  <c r="B89" i="3" s="1"/>
  <c r="C65" i="3"/>
  <c r="D38" i="3"/>
  <c r="C88" i="3"/>
  <c r="C89" i="3" s="1"/>
  <c r="C38" i="3"/>
  <c r="C111" i="3"/>
  <c r="D66" i="3" l="1"/>
  <c r="C112" i="3"/>
  <c r="B265" i="3"/>
  <c r="C66" i="3"/>
  <c r="D89" i="3"/>
  <c r="D265" i="3" l="1"/>
  <c r="C265" i="3"/>
</calcChain>
</file>

<file path=xl/sharedStrings.xml><?xml version="1.0" encoding="utf-8"?>
<sst xmlns="http://schemas.openxmlformats.org/spreadsheetml/2006/main" count="269" uniqueCount="178">
  <si>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</si>
  <si>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</si>
  <si>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</si>
  <si>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</si>
  <si>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</si>
  <si>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</si>
  <si>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</si>
  <si>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</si>
  <si>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</si>
  <si>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</si>
  <si>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</si>
  <si>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</si>
  <si>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</si>
  <si>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</si>
  <si>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</si>
  <si>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</si>
  <si>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</si>
  <si>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</si>
  <si>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</si>
  <si>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</si>
  <si>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</si>
  <si>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</si>
  <si>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</si>
  <si>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</si>
  <si>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</si>
  <si>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</si>
  <si>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</si>
  <si>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</si>
  <si>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</si>
  <si>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</si>
  <si>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</si>
  <si>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</si>
  <si>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</si>
  <si>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</si>
  <si>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ICCO ELECTRIC SRL</t>
  </si>
  <si>
    <t>CE Hunedoara</t>
  </si>
  <si>
    <t>Electrica Serv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</si>
  <si>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</si>
  <si>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</si>
  <si>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</si>
  <si>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</si>
  <si>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</si>
  <si>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</si>
  <si>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</si>
  <si>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</si>
  <si>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POLIMED ENERGY TRADING SRL</t>
  </si>
  <si>
    <t>ICESA ENERGY SRL (FOST UCM ENERGY SRL)</t>
  </si>
  <si>
    <t>BIOL ENERGY SRL</t>
  </si>
  <si>
    <t>Elsaco Energy SRL</t>
  </si>
  <si>
    <t>ECOGEN ENERGY SA</t>
  </si>
  <si>
    <t>EVA ENERGY SA</t>
  </si>
  <si>
    <t>NEPTUN SA</t>
  </si>
  <si>
    <t>PHOTOVOLTAIC GREEN PROJECT SRL</t>
  </si>
  <si>
    <t>ICCO ENERG SRL</t>
  </si>
  <si>
    <t>A6 IMPEX SA</t>
  </si>
  <si>
    <t>LEMAR GRUP SRL</t>
  </si>
  <si>
    <t>Energotrans SRL</t>
  </si>
  <si>
    <t>ANCHOR GRUP SA</t>
  </si>
  <si>
    <t>CET ARAD SA</t>
  </si>
  <si>
    <t>Rulmenti SA</t>
  </si>
  <si>
    <t>Blue Planet Investments SRL</t>
  </si>
  <si>
    <t>GENERAL ENERGETIC SA</t>
  </si>
  <si>
    <t>ENET SA</t>
  </si>
  <si>
    <t>Enev Avrig SRL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</si>
  <si>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</si>
  <si>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</si>
  <si>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</si>
  <si>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</si>
  <si>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</si>
  <si>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</si>
  <si>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</si>
  <si>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</si>
  <si>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</si>
  <si>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</si>
  <si>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</si>
  <si>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</si>
  <si>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 xml:space="preserve">NIS PETROL SRL </t>
  </si>
  <si>
    <t>LJG GREEN SOURCE ENERGY GAMMA SRL</t>
  </si>
  <si>
    <t>EDPR ROMANIA SRL</t>
  </si>
  <si>
    <t>ENEX SRL</t>
  </si>
  <si>
    <t>ADERRO GP ENERGY SRL</t>
  </si>
  <si>
    <t>GETICA 95 COM SRL</t>
  </si>
  <si>
    <t>ALIVE CAPITAL SA</t>
  </si>
  <si>
    <t>CLUE SOLAR SRL</t>
  </si>
  <si>
    <t>MUNICIPIUL IASI-ACTIVITATE ECONOMICA</t>
  </si>
  <si>
    <t>DACIA ENERGY SOLUTIONS SRL</t>
  </si>
  <si>
    <t>BLUE SAND INVESTMENT SRL</t>
  </si>
  <si>
    <t xml:space="preserve">DACIA ENERGY SOLUTIONS SRL </t>
  </si>
  <si>
    <t>REPSAN ENERGY SRL</t>
  </si>
  <si>
    <t>Premier Energy SRL</t>
  </si>
  <si>
    <t>Trade Motion SRL</t>
  </si>
  <si>
    <t>Crest Energy SRL</t>
  </si>
  <si>
    <t>LIBERTY GALATI SA</t>
  </si>
  <si>
    <t>ELECTROGRUP INFRASTRUCTURE SA</t>
  </si>
  <si>
    <t>TERMO PLOIESTI SRL</t>
  </si>
  <si>
    <t>NICOLAE BALCESCU REGENERABILE SRL</t>
  </si>
  <si>
    <t>CONTI GREEN PROJECTS SRL</t>
  </si>
  <si>
    <t>MEGALODON STORAGE SRL</t>
  </si>
  <si>
    <t>ROMENERGY TRADING SRL</t>
  </si>
  <si>
    <t>B&amp;D WORLD TRADING SRL</t>
  </si>
  <si>
    <t>GREENLIGHT SOLUTIONS SRL</t>
  </si>
  <si>
    <t>RESTART ENERGY ONE SA</t>
  </si>
  <si>
    <t>BORZESTI POWER SRL</t>
  </si>
  <si>
    <t>MOLDOVA EOLIAN SRL</t>
  </si>
  <si>
    <t>ROMKUMULO SRL</t>
  </si>
  <si>
    <t>XALANDINE ENERGY SRL</t>
  </si>
  <si>
    <t>Termoficare Oradea SA</t>
  </si>
  <si>
    <t>COOPERATIVADEENERGIE FURNIZARE SRL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</si>
  <si>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</si>
  <si>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</si>
  <si>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</si>
  <si>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</si>
  <si>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</si>
  <si>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</si>
  <si>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</si>
  <si>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</si>
  <si>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</si>
  <si>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</si>
  <si>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</si>
  <si>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</si>
  <si>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</si>
  <si>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</si>
  <si>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</si>
  <si>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</si>
  <si>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</si>
  <si>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</si>
  <si>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</si>
  <si>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</si>
  <si>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</si>
  <si>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</si>
  <si>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</si>
  <si>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</si>
  <si>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</si>
  <si>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</si>
  <si>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</si>
  <si>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</si>
  <si>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</si>
  <si>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</si>
  <si>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</si>
  <si>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DIGI ROMANIA SA</t>
  </si>
  <si>
    <t>CORNI EOLIAN SA</t>
  </si>
  <si>
    <t>ENERGY PARTNERS ALPHA SOLAR SRL</t>
  </si>
  <si>
    <t>RAAL SA</t>
  </si>
  <si>
    <t>RULMENTI SA</t>
  </si>
  <si>
    <t>CASORI SRL</t>
  </si>
  <si>
    <t>D.Trading d.o.o</t>
  </si>
  <si>
    <t>BLUE LINE ENERGY SRL</t>
  </si>
  <si>
    <t>POWER PEAK TRADING SRL</t>
  </si>
  <si>
    <t xml:space="preserve">SUN ENERGY COMPLET SA </t>
  </si>
  <si>
    <t>CLUSTER ENERGY SRL</t>
  </si>
  <si>
    <t>ELECTROGRUP SA</t>
  </si>
  <si>
    <t>PLOSE SRL</t>
  </si>
  <si>
    <t>ROMGAZ SA</t>
  </si>
  <si>
    <t>HARGHITA ENERGY BROKER SRL</t>
  </si>
  <si>
    <t>PETROTEL - LUKOIL SA</t>
  </si>
  <si>
    <t>NOVA POWER &amp; GAS SRL</t>
  </si>
  <si>
    <t>ENEVO POWER SRL</t>
  </si>
  <si>
    <t>CET GOVORA SA</t>
  </si>
  <si>
    <t>ALTERNATIV INVESTMENT SOLUTIONS SRL</t>
  </si>
  <si>
    <t>E-INFRA SA</t>
  </si>
  <si>
    <t xml:space="preserve">HELIOLUX SRL </t>
  </si>
  <si>
    <t>GAMMA SOLAR PROJECT SRL</t>
  </si>
  <si>
    <t>GLODENI ENERGY SRL</t>
  </si>
  <si>
    <t>RATESTI SOLAR PLANT SRL</t>
  </si>
  <si>
    <t xml:space="preserve">VIGOLANA SRL </t>
  </si>
  <si>
    <t>WAREHOUSES DE PAUW ROMANIA SRL</t>
  </si>
  <si>
    <t>EFT POWER SRL</t>
  </si>
  <si>
    <t>ALIVE SUN POWER ONE SRL</t>
  </si>
  <si>
    <t xml:space="preserve">HERMES SOLAR SRL </t>
  </si>
  <si>
    <t xml:space="preserve">ENERGOCOM SA-CHISINAU-SUCURSALA OTOPENI </t>
  </si>
  <si>
    <t>VERTICAL PLUS SRL</t>
  </si>
  <si>
    <t>G2K INVESTMENT SERVICES SRL</t>
  </si>
  <si>
    <t>VIGOLANA SRL</t>
  </si>
  <si>
    <t>ROMENERGETICA SRL</t>
  </si>
  <si>
    <t>COMPANIA LOCALA DE TERMOFICARE COLTERM SA</t>
  </si>
  <si>
    <t>Creanțe transport la data de 13.07.2026</t>
  </si>
  <si>
    <t>Valoare neîncasată la data de 13 07 2026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</si>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</sst>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>
      <alignment vertical="center"/>
    </xf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0" fontId="3" fillId="33" borderId="3" xfId="0" applyFont="1" applyFill="1" applyBorder="1" applyAlignment="1" applyProtection="1">
      <alignment horizontal="left" vertical="center"/>
      <protection locked="0"/>
    </xf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1" fillId="33" borderId="1" xfId="0" applyFont="1" applyFill="1" applyBorder="1" applyAlignment="1" applyProtection="1">
      <alignment horizontal="left"/>
      <protection locked="0"/>
    </xf>
    <xf numFmtId="0" fontId="3" fillId="33" borderId="3" xfId="0" applyFont="1" applyFill="1" applyBorder="1" applyAlignment="1">
      <alignment vertical="center" wrapText="1"/>
    </xf>
    <xf numFmtId="0" fontId="1" fillId="33" borderId="1" xfId="0" applyFont="1" applyFill="1" applyBorder="1" applyAlignment="1">
      <alignment vertical="center" wrapText="1"/>
    </xf>
    <xf numFmtId="0" fontId="22" fillId="33" borderId="1" xfId="0" applyFont="1" applyFill="1" applyBorder="1" applyAlignment="1">
      <alignment vertical="center" wrapText="1"/>
    </xf>
    <xf numFmtId="0" fontId="3" fillId="33" borderId="1" xfId="0" applyFont="1" applyFill="1" applyBorder="1" applyAlignment="1">
      <alignment vertical="center" wrapText="1"/>
    </xf>
    <xf numFmtId="4" fontId="1" fillId="35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/>
    <xf numFmtId="4" fontId="3" fillId="33" borderId="2" xfId="0" applyNumberFormat="1" applyFont="1" applyFill="1" applyBorder="1" applyAlignment="1" applyProtection="1">
      <alignment vertical="center"/>
      <protection locked="0"/>
    </xf>
    <xf numFmtId="4" fontId="2" fillId="35" borderId="2" xfId="0" applyNumberFormat="1" applyFont="1" applyFill="1" applyBorder="1" applyAlignment="1" applyProtection="1">
      <alignment horizontal="right"/>
      <protection locked="0"/>
    </xf>
    <xf numFmtId="4" fontId="2" fillId="35" borderId="2" xfId="0" applyNumberFormat="1" applyFont="1" applyFill="1" applyBorder="1" applyAlignment="1">
      <alignment vertical="center"/>
    </xf>
    <xf numFmtId="4" fontId="3" fillId="0" borderId="1" xfId="0" applyNumberFormat="1" applyFont="1" applyBorder="1"/>
    <xf numFmtId="4" fontId="3" fillId="33" borderId="1" xfId="0" applyNumberFormat="1" applyFont="1" applyFill="1" applyBorder="1"/>
    <xf numFmtId="0" fontId="3" fillId="0" borderId="1" xfId="0" applyFont="1" applyFill="1" applyBorder="1" applyAlignment="1" applyProtection="1">
      <alignment horizontal="left" vertical="center"/>
      <protection locked="0"/>
    </xf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Border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/>
    <cellStyle name="Normal" xfId="0" builtinId="0"/>
    <cellStyle name="Normal 2" xfId="37"/>
    <cellStyle name="Note 2" xfId="38"/>
    <cellStyle name="Output" xfId="39" builtinId="21" customBuiltin="1"/>
    <cellStyle name="Title 2" xfId="40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tabSelected="1" zoomScaleNormal="100" zoomScaleSheetLayoutView="90" workbookViewId="0">
      <selection activeCell="I18" sqref="I18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3" t="s">
        <v>175</v>
      </c>
      <c r="B1" s="43"/>
      <c r="C1" s="43"/>
      <c r="D1" s="43"/>
    </row>
    <row r="2" spans="1:4" s="6" customFormat="1" ht="15.75" thickBot="1" x14ac:dyDescent="0.3">
      <c r="A2" s="43"/>
      <c r="B2" s="43"/>
      <c r="C2" s="43"/>
      <c r="D2" s="43"/>
    </row>
    <row r="3" spans="1:4" s="6" customFormat="1" x14ac:dyDescent="0.2">
      <c r="A3" s="96" t="s">
        <v>177</v>
      </c>
      <c r="B3" s="97"/>
      <c r="C3" s="97"/>
      <c r="D3" s="98"/>
    </row>
    <row r="4" spans="1:4" s="6" customFormat="1" x14ac:dyDescent="0.2">
      <c r="A4" s="99"/>
      <c r="B4" s="100"/>
      <c r="C4" s="100"/>
      <c r="D4" s="101"/>
    </row>
    <row r="5" spans="1:4" s="6" customFormat="1" x14ac:dyDescent="0.2">
      <c r="A5" s="99"/>
      <c r="B5" s="100"/>
      <c r="C5" s="100"/>
      <c r="D5" s="101"/>
    </row>
    <row r="6" spans="1:4" s="6" customFormat="1" ht="15" thickBot="1" x14ac:dyDescent="0.25">
      <c r="A6" s="102"/>
      <c r="B6" s="103"/>
      <c r="C6" s="103"/>
      <c r="D6" s="104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66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39</v>
      </c>
      <c r="C9" s="27" t="s">
        <v>40</v>
      </c>
      <c r="D9" s="27" t="s">
        <v>176</v>
      </c>
    </row>
    <row r="10" spans="1:4" s="7" customFormat="1" ht="15" x14ac:dyDescent="0.2">
      <c r="A10" s="28" t="s">
        <v>24</v>
      </c>
      <c r="B10" s="29"/>
      <c r="C10" s="29"/>
      <c r="D10" s="29"/>
    </row>
    <row r="11" spans="1:4" s="7" customFormat="1" ht="14.25" customHeight="1" x14ac:dyDescent="0.2">
      <c r="A11" s="8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6" t="s">
        <v>2</v>
      </c>
      <c r="B12" s="10">
        <v>5056157.24</v>
      </c>
      <c r="C12" s="10">
        <v>0</v>
      </c>
      <c r="D12" s="10"/>
    </row>
    <row r="13" spans="1:4" s="7" customFormat="1" ht="14.25" customHeight="1" x14ac:dyDescent="0.2">
      <c r="A13" s="56" t="s">
        <v>1</v>
      </c>
      <c r="B13" s="11">
        <v>3100976.78</v>
      </c>
      <c r="C13" s="38">
        <v>0</v>
      </c>
      <c r="D13" s="11">
        <v>3100976.78</v>
      </c>
    </row>
    <row r="14" spans="1:4" s="7" customFormat="1" ht="14.25" customHeight="1" x14ac:dyDescent="0.2">
      <c r="A14" s="15" t="s">
        <v>15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80" t="s">
        <v>13</v>
      </c>
      <c r="B15" s="38">
        <v>1720225.03</v>
      </c>
      <c r="C15" s="38" t="e">
        <f>#REF!-B15</f>
        <v>#REF!</v>
      </c>
      <c r="D15" s="11">
        <v>2458481.38</v>
      </c>
    </row>
    <row r="16" spans="1:4" s="6" customFormat="1" ht="14.25" customHeight="1" x14ac:dyDescent="0.2">
      <c r="A16" s="56" t="s">
        <v>43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56" t="s">
        <v>50</v>
      </c>
      <c r="B17" s="10"/>
      <c r="C17" s="10"/>
      <c r="D17" s="10">
        <v>2000379.67</v>
      </c>
    </row>
    <row r="18" spans="1:4" s="6" customFormat="1" ht="14.25" customHeight="1" x14ac:dyDescent="0.2">
      <c r="A18" s="56" t="s">
        <v>19</v>
      </c>
      <c r="B18" s="10">
        <v>0</v>
      </c>
      <c r="C18" s="10">
        <v>0</v>
      </c>
      <c r="D18" s="10">
        <v>1779398.79</v>
      </c>
    </row>
    <row r="19" spans="1:4" s="6" customFormat="1" ht="14.25" customHeight="1" x14ac:dyDescent="0.2">
      <c r="A19" s="17" t="s">
        <v>16</v>
      </c>
      <c r="B19" s="16">
        <v>0</v>
      </c>
      <c r="C19" s="16">
        <f>775172.78+745729.98+69356.45</f>
        <v>1590259.21</v>
      </c>
      <c r="D19" s="46">
        <v>1584914.18</v>
      </c>
    </row>
    <row r="20" spans="1:4" s="6" customFormat="1" ht="14.25" customHeight="1" x14ac:dyDescent="0.2">
      <c r="A20" s="8" t="s">
        <v>18</v>
      </c>
      <c r="B20" s="10">
        <v>1049999.95</v>
      </c>
      <c r="C20" s="10">
        <v>1049999.95</v>
      </c>
      <c r="D20" s="10">
        <v>1049999.95</v>
      </c>
    </row>
    <row r="21" spans="1:4" s="6" customFormat="1" ht="14.25" customHeight="1" x14ac:dyDescent="0.2">
      <c r="A21" s="17" t="s">
        <v>80</v>
      </c>
      <c r="B21" s="16"/>
      <c r="C21" s="16"/>
      <c r="D21" s="46">
        <f>460580.42+122207.85</f>
        <v>582788.27</v>
      </c>
    </row>
    <row r="22" spans="1:4" s="6" customFormat="1" ht="14.25" customHeight="1" x14ac:dyDescent="0.2">
      <c r="A22" s="78" t="s">
        <v>47</v>
      </c>
      <c r="B22" s="47"/>
      <c r="C22" s="47"/>
      <c r="D22" s="76">
        <v>389301.49</v>
      </c>
    </row>
    <row r="23" spans="1:4" s="7" customFormat="1" ht="14.25" customHeight="1" x14ac:dyDescent="0.2">
      <c r="A23" s="80" t="s">
        <v>6</v>
      </c>
      <c r="B23" s="11">
        <v>333610.78000000003</v>
      </c>
      <c r="C23" s="38">
        <v>0</v>
      </c>
      <c r="D23" s="11">
        <v>333610.78000000003</v>
      </c>
    </row>
    <row r="24" spans="1:4" s="7" customFormat="1" ht="14.25" customHeight="1" x14ac:dyDescent="0.2">
      <c r="A24" s="80" t="s">
        <v>9</v>
      </c>
      <c r="B24" s="11">
        <v>258269.85</v>
      </c>
      <c r="C24" s="38">
        <v>0</v>
      </c>
      <c r="D24" s="11">
        <v>261482.52</v>
      </c>
    </row>
    <row r="25" spans="1:4" s="7" customFormat="1" ht="14.25" customHeight="1" x14ac:dyDescent="0.2">
      <c r="A25" s="80" t="s">
        <v>56</v>
      </c>
      <c r="B25" s="11"/>
      <c r="C25" s="38"/>
      <c r="D25" s="11">
        <v>215911.84</v>
      </c>
    </row>
    <row r="26" spans="1:4" s="7" customFormat="1" ht="14.25" customHeight="1" x14ac:dyDescent="0.2">
      <c r="A26" s="80" t="s">
        <v>11</v>
      </c>
      <c r="B26" s="11">
        <v>182240.06000000003</v>
      </c>
      <c r="C26" s="38">
        <v>0</v>
      </c>
      <c r="D26" s="11">
        <v>182240.06000000003</v>
      </c>
    </row>
    <row r="27" spans="1:4" s="7" customFormat="1" ht="14.25" customHeight="1" x14ac:dyDescent="0.2">
      <c r="A27" s="80" t="s">
        <v>5</v>
      </c>
      <c r="B27" s="11">
        <v>173034.92</v>
      </c>
      <c r="C27" s="38">
        <v>0</v>
      </c>
      <c r="D27" s="11">
        <v>173034.92</v>
      </c>
    </row>
    <row r="28" spans="1:4" s="7" customFormat="1" ht="14.25" customHeight="1" x14ac:dyDescent="0.2">
      <c r="A28" s="8" t="s">
        <v>45</v>
      </c>
      <c r="B28" s="13"/>
      <c r="C28" s="13"/>
      <c r="D28" s="20">
        <f>69152.18+75040.07</f>
        <v>144192.25</v>
      </c>
    </row>
    <row r="29" spans="1:4" s="7" customFormat="1" ht="14.25" customHeight="1" x14ac:dyDescent="0.2">
      <c r="A29" s="8" t="s">
        <v>17</v>
      </c>
      <c r="B29" s="9">
        <v>0</v>
      </c>
      <c r="C29" s="9">
        <f>21562.34+18115.11+33512.26+24040.96</f>
        <v>97230.669999999984</v>
      </c>
      <c r="D29" s="10">
        <f>21562.34+18115.11+33512.26+24040.96</f>
        <v>97230.669999999984</v>
      </c>
    </row>
    <row r="30" spans="1:4" s="7" customFormat="1" ht="14.25" customHeight="1" x14ac:dyDescent="0.2">
      <c r="A30" s="8" t="s">
        <v>44</v>
      </c>
      <c r="B30" s="13"/>
      <c r="C30" s="13"/>
      <c r="D30" s="20">
        <v>73517.16</v>
      </c>
    </row>
    <row r="31" spans="1:4" s="7" customFormat="1" ht="14.25" customHeight="1" x14ac:dyDescent="0.2">
      <c r="A31" s="56" t="s">
        <v>3</v>
      </c>
      <c r="B31" s="11">
        <v>66979.39</v>
      </c>
      <c r="C31" s="38">
        <v>0</v>
      </c>
      <c r="D31" s="11">
        <v>66979.39</v>
      </c>
    </row>
    <row r="32" spans="1:4" s="7" customFormat="1" ht="14.25" hidden="1" customHeight="1" x14ac:dyDescent="0.2">
      <c r="A32" s="57" t="s">
        <v>4</v>
      </c>
      <c r="B32" s="11">
        <v>48858.559999999998</v>
      </c>
      <c r="C32" s="38">
        <v>0</v>
      </c>
      <c r="D32" s="11"/>
    </row>
    <row r="33" spans="1:4" s="7" customFormat="1" ht="14.25" customHeight="1" x14ac:dyDescent="0.2">
      <c r="A33" s="78" t="s">
        <v>58</v>
      </c>
      <c r="B33" s="20"/>
      <c r="C33" s="20"/>
      <c r="D33" s="20">
        <v>30233.18</v>
      </c>
    </row>
    <row r="34" spans="1:4" s="7" customFormat="1" ht="14.25" customHeight="1" x14ac:dyDescent="0.2">
      <c r="A34" s="80" t="s">
        <v>10</v>
      </c>
      <c r="B34" s="10">
        <v>7030.2</v>
      </c>
      <c r="C34" s="38">
        <v>0</v>
      </c>
      <c r="D34" s="10">
        <v>7030.2</v>
      </c>
    </row>
    <row r="35" spans="1:4" s="7" customFormat="1" ht="14.25" customHeight="1" x14ac:dyDescent="0.2">
      <c r="A35" s="15" t="s">
        <v>62</v>
      </c>
      <c r="B35" s="10"/>
      <c r="C35" s="10"/>
      <c r="D35" s="10">
        <v>5144.3500000000004</v>
      </c>
    </row>
    <row r="36" spans="1:4" s="7" customFormat="1" ht="14.25" customHeight="1" x14ac:dyDescent="0.2">
      <c r="A36" s="80" t="s">
        <v>49</v>
      </c>
      <c r="B36" s="10"/>
      <c r="C36" s="38"/>
      <c r="D36" s="10">
        <v>3933.59</v>
      </c>
    </row>
    <row r="37" spans="1:4" s="7" customFormat="1" ht="14.25" customHeight="1" x14ac:dyDescent="0.2">
      <c r="A37" s="80" t="s">
        <v>63</v>
      </c>
      <c r="B37" s="10"/>
      <c r="C37" s="38"/>
      <c r="D37" s="10">
        <v>1120.21</v>
      </c>
    </row>
    <row r="38" spans="1:4" s="6" customFormat="1" ht="15" x14ac:dyDescent="0.25">
      <c r="A38" s="67" t="s">
        <v>25</v>
      </c>
      <c r="B38" s="65">
        <f>SUM(B11:B34)</f>
        <v>11997382.759999998</v>
      </c>
      <c r="C38" s="65" t="e">
        <f>SUM(C11:C34)</f>
        <v>#REF!</v>
      </c>
      <c r="D38" s="65">
        <f>SUM(D11:D37)</f>
        <v>25811520.599999998</v>
      </c>
    </row>
    <row r="39" spans="1:4" s="6" customFormat="1" ht="15" x14ac:dyDescent="0.2">
      <c r="A39" s="58" t="s">
        <v>64</v>
      </c>
      <c r="B39" s="29"/>
      <c r="C39" s="29"/>
      <c r="D39" s="29"/>
    </row>
    <row r="40" spans="1:4" s="6" customFormat="1" ht="14.25" customHeight="1" x14ac:dyDescent="0.2">
      <c r="A40" s="59" t="s">
        <v>7</v>
      </c>
      <c r="B40" s="39">
        <v>1331717</v>
      </c>
      <c r="C40" s="39" t="e">
        <f>#REF!-B40</f>
        <v>#REF!</v>
      </c>
      <c r="D40" s="30">
        <v>2280633.4500000002</v>
      </c>
    </row>
    <row r="41" spans="1:4" s="6" customFormat="1" ht="14.25" hidden="1" customHeight="1" x14ac:dyDescent="0.2">
      <c r="A41" s="59" t="s">
        <v>2</v>
      </c>
      <c r="B41" s="39">
        <v>2121009.7000000002</v>
      </c>
      <c r="C41" s="39">
        <v>0</v>
      </c>
      <c r="D41" s="30"/>
    </row>
    <row r="42" spans="1:4" s="6" customFormat="1" ht="14.25" customHeight="1" x14ac:dyDescent="0.2">
      <c r="A42" s="59" t="s">
        <v>1</v>
      </c>
      <c r="B42" s="30">
        <v>1882170.28</v>
      </c>
      <c r="C42" s="39">
        <v>0</v>
      </c>
      <c r="D42" s="30">
        <v>1882170.28</v>
      </c>
    </row>
    <row r="43" spans="1:4" s="6" customFormat="1" ht="14.25" customHeight="1" x14ac:dyDescent="0.2">
      <c r="A43" s="59" t="s">
        <v>13</v>
      </c>
      <c r="B43" s="40">
        <v>124144.27</v>
      </c>
      <c r="C43" s="40" t="e">
        <f>#REF!-B43</f>
        <v>#REF!</v>
      </c>
      <c r="D43" s="31">
        <v>422105.95</v>
      </c>
    </row>
    <row r="44" spans="1:4" s="6" customFormat="1" ht="14.25" customHeight="1" x14ac:dyDescent="0.2">
      <c r="A44" s="59" t="s">
        <v>50</v>
      </c>
      <c r="B44" s="40"/>
      <c r="C44" s="40"/>
      <c r="D44" s="31">
        <v>234237.86000000002</v>
      </c>
    </row>
    <row r="45" spans="1:4" s="6" customFormat="1" ht="14.25" customHeight="1" x14ac:dyDescent="0.2">
      <c r="A45" s="59" t="s">
        <v>26</v>
      </c>
      <c r="B45" s="31">
        <v>142551.48000000001</v>
      </c>
      <c r="C45" s="40">
        <v>0</v>
      </c>
      <c r="D45" s="31">
        <v>142551.48000000001</v>
      </c>
    </row>
    <row r="46" spans="1:4" s="6" customFormat="1" ht="14.25" customHeight="1" x14ac:dyDescent="0.2">
      <c r="A46" s="59" t="s">
        <v>18</v>
      </c>
      <c r="B46" s="40">
        <v>127590.13</v>
      </c>
      <c r="C46" s="40">
        <v>127590.13</v>
      </c>
      <c r="D46" s="31">
        <v>127590.13</v>
      </c>
    </row>
    <row r="47" spans="1:4" s="6" customFormat="1" ht="14.25" customHeight="1" x14ac:dyDescent="0.2">
      <c r="A47" s="59" t="s">
        <v>27</v>
      </c>
      <c r="B47" s="39">
        <v>0</v>
      </c>
      <c r="C47" s="30">
        <v>107309.88</v>
      </c>
      <c r="D47" s="30">
        <v>107309.88</v>
      </c>
    </row>
    <row r="48" spans="1:4" s="6" customFormat="1" ht="14.25" customHeight="1" x14ac:dyDescent="0.2">
      <c r="A48" s="81" t="s">
        <v>80</v>
      </c>
      <c r="B48" s="55"/>
      <c r="C48" s="69"/>
      <c r="D48" s="69">
        <f>70736.24+18511.1</f>
        <v>89247.34</v>
      </c>
    </row>
    <row r="49" spans="1:4" s="6" customFormat="1" ht="14.25" customHeight="1" x14ac:dyDescent="0.2">
      <c r="A49" s="59" t="s">
        <v>3</v>
      </c>
      <c r="B49" s="31">
        <v>88953.53</v>
      </c>
      <c r="C49" s="40">
        <v>0</v>
      </c>
      <c r="D49" s="31">
        <v>88953.53</v>
      </c>
    </row>
    <row r="50" spans="1:4" s="6" customFormat="1" ht="14.25" customHeight="1" x14ac:dyDescent="0.2">
      <c r="A50" s="59" t="s">
        <v>28</v>
      </c>
      <c r="B50" s="40">
        <v>0</v>
      </c>
      <c r="C50" s="31">
        <v>62447.63</v>
      </c>
      <c r="D50" s="31">
        <v>62447.63</v>
      </c>
    </row>
    <row r="51" spans="1:4" s="6" customFormat="1" ht="14.25" customHeight="1" x14ac:dyDescent="0.2">
      <c r="A51" s="82" t="s">
        <v>56</v>
      </c>
      <c r="B51" s="41"/>
      <c r="C51" s="41"/>
      <c r="D51" s="30">
        <v>57581.31</v>
      </c>
    </row>
    <row r="52" spans="1:4" s="6" customFormat="1" ht="14.25" customHeight="1" x14ac:dyDescent="0.2">
      <c r="A52" s="82" t="s">
        <v>16</v>
      </c>
      <c r="B52" s="41">
        <v>0</v>
      </c>
      <c r="C52" s="34">
        <v>50668.46</v>
      </c>
      <c r="D52" s="30">
        <v>50668.46</v>
      </c>
    </row>
    <row r="53" spans="1:4" s="6" customFormat="1" ht="14.25" customHeight="1" x14ac:dyDescent="0.2">
      <c r="A53" s="59" t="s">
        <v>29</v>
      </c>
      <c r="B53" s="31">
        <v>34729.910000000003</v>
      </c>
      <c r="C53" s="40">
        <v>0</v>
      </c>
      <c r="D53" s="31">
        <v>34729.910000000003</v>
      </c>
    </row>
    <row r="54" spans="1:4" s="6" customFormat="1" ht="14.25" hidden="1" customHeight="1" x14ac:dyDescent="0.2">
      <c r="A54" s="60" t="s">
        <v>30</v>
      </c>
      <c r="B54" s="31">
        <v>17540.13</v>
      </c>
      <c r="C54" s="40">
        <v>0</v>
      </c>
      <c r="D54" s="31"/>
    </row>
    <row r="55" spans="1:4" s="6" customFormat="1" ht="14.25" customHeight="1" x14ac:dyDescent="0.2">
      <c r="A55" s="82" t="s">
        <v>19</v>
      </c>
      <c r="B55" s="41"/>
      <c r="C55" s="41"/>
      <c r="D55" s="30">
        <v>24795.51</v>
      </c>
    </row>
    <row r="56" spans="1:4" s="6" customFormat="1" ht="14.25" customHeight="1" x14ac:dyDescent="0.2">
      <c r="A56" s="82" t="s">
        <v>36</v>
      </c>
      <c r="B56" s="41">
        <v>0</v>
      </c>
      <c r="C56" s="31">
        <v>8806.81</v>
      </c>
      <c r="D56" s="31">
        <v>8806.81</v>
      </c>
    </row>
    <row r="57" spans="1:4" s="6" customFormat="1" ht="14.25" customHeight="1" x14ac:dyDescent="0.2">
      <c r="A57" s="82" t="s">
        <v>47</v>
      </c>
      <c r="B57" s="41"/>
      <c r="C57" s="41"/>
      <c r="D57" s="30">
        <v>7264.57</v>
      </c>
    </row>
    <row r="58" spans="1:4" s="6" customFormat="1" ht="14.25" customHeight="1" x14ac:dyDescent="0.2">
      <c r="A58" s="59" t="s">
        <v>10</v>
      </c>
      <c r="B58" s="31">
        <v>4780.25</v>
      </c>
      <c r="C58" s="40">
        <v>0</v>
      </c>
      <c r="D58" s="31">
        <v>4780.25</v>
      </c>
    </row>
    <row r="59" spans="1:4" s="6" customFormat="1" x14ac:dyDescent="0.2">
      <c r="A59" s="59" t="s">
        <v>31</v>
      </c>
      <c r="B59" s="30">
        <v>4455.9399999999996</v>
      </c>
      <c r="C59" s="40">
        <v>0</v>
      </c>
      <c r="D59" s="30">
        <v>4455.9399999999996</v>
      </c>
    </row>
    <row r="60" spans="1:4" s="6" customFormat="1" ht="14.25" customHeight="1" x14ac:dyDescent="0.2">
      <c r="A60" s="82" t="s">
        <v>43</v>
      </c>
      <c r="B60" s="41"/>
      <c r="C60" s="31"/>
      <c r="D60" s="31">
        <v>2701.8</v>
      </c>
    </row>
    <row r="61" spans="1:4" s="6" customFormat="1" ht="14.25" customHeight="1" x14ac:dyDescent="0.2">
      <c r="A61" s="59" t="s">
        <v>32</v>
      </c>
      <c r="B61" s="30">
        <v>733.89</v>
      </c>
      <c r="C61" s="40">
        <v>0</v>
      </c>
      <c r="D61" s="30">
        <v>733.89</v>
      </c>
    </row>
    <row r="62" spans="1:4" s="6" customFormat="1" ht="14.25" customHeight="1" x14ac:dyDescent="0.2">
      <c r="A62" s="59" t="s">
        <v>20</v>
      </c>
      <c r="B62" s="30">
        <v>0</v>
      </c>
      <c r="C62" s="40">
        <v>394.07000000000005</v>
      </c>
      <c r="D62" s="30">
        <v>394.07000000000005</v>
      </c>
    </row>
    <row r="63" spans="1:4" s="6" customFormat="1" ht="14.25" customHeight="1" x14ac:dyDescent="0.2">
      <c r="A63" s="59" t="s">
        <v>48</v>
      </c>
      <c r="B63" s="30"/>
      <c r="C63" s="40"/>
      <c r="D63" s="30">
        <v>361.05</v>
      </c>
    </row>
    <row r="64" spans="1:4" s="6" customFormat="1" ht="14.25" customHeight="1" x14ac:dyDescent="0.2">
      <c r="A64" s="8" t="s">
        <v>45</v>
      </c>
      <c r="B64" s="30"/>
      <c r="C64" s="40"/>
      <c r="D64" s="30">
        <f>130.9+88.76</f>
        <v>219.66000000000003</v>
      </c>
    </row>
    <row r="65" spans="1:4" s="6" customFormat="1" ht="15" x14ac:dyDescent="0.25">
      <c r="A65" s="67" t="s">
        <v>65</v>
      </c>
      <c r="B65" s="66">
        <f>SUM(B40:B64)</f>
        <v>5880376.5100000007</v>
      </c>
      <c r="C65" s="66" t="e">
        <f>SUM(C40:C64)</f>
        <v>#REF!</v>
      </c>
      <c r="D65" s="66">
        <f>SUM(D40:D64)</f>
        <v>5634740.7600000007</v>
      </c>
    </row>
    <row r="66" spans="1:4" s="6" customFormat="1" ht="15" x14ac:dyDescent="0.25">
      <c r="A66" s="61" t="s">
        <v>33</v>
      </c>
      <c r="B66" s="33">
        <f>B38+B65</f>
        <v>17877759.27</v>
      </c>
      <c r="C66" s="33" t="e">
        <f>C38+C65</f>
        <v>#REF!</v>
      </c>
      <c r="D66" s="33">
        <f>D38+D65</f>
        <v>31446261.359999999</v>
      </c>
    </row>
    <row r="67" spans="1:4" s="6" customFormat="1" x14ac:dyDescent="0.2">
      <c r="A67" s="62"/>
      <c r="B67" s="13"/>
      <c r="C67" s="13"/>
      <c r="D67" s="13"/>
    </row>
    <row r="68" spans="1:4" s="24" customFormat="1" ht="15" x14ac:dyDescent="0.25">
      <c r="A68" s="63" t="s">
        <v>75</v>
      </c>
      <c r="B68" s="23"/>
      <c r="C68" s="23"/>
      <c r="D68" s="23"/>
    </row>
    <row r="69" spans="1:4" s="6" customFormat="1" ht="60" x14ac:dyDescent="0.2">
      <c r="A69" s="26" t="s">
        <v>0</v>
      </c>
      <c r="B69" s="27" t="s">
        <v>39</v>
      </c>
      <c r="C69" s="27" t="s">
        <v>40</v>
      </c>
      <c r="D69" s="27" t="s">
        <v>176</v>
      </c>
    </row>
    <row r="70" spans="1:4" s="6" customFormat="1" ht="15" x14ac:dyDescent="0.2">
      <c r="A70" s="58" t="s">
        <v>24</v>
      </c>
      <c r="B70" s="29"/>
      <c r="C70" s="29"/>
      <c r="D70" s="29"/>
    </row>
    <row r="71" spans="1:4" s="6" customFormat="1" ht="14.25" hidden="1" customHeight="1" x14ac:dyDescent="0.2">
      <c r="A71" s="68" t="s">
        <v>81</v>
      </c>
      <c r="B71" s="44"/>
      <c r="C71" s="44"/>
      <c r="D71" s="49">
        <v>0</v>
      </c>
    </row>
    <row r="72" spans="1:4" s="7" customFormat="1" ht="14.25" customHeight="1" x14ac:dyDescent="0.2">
      <c r="A72" s="8" t="s">
        <v>8</v>
      </c>
      <c r="B72" s="9">
        <v>0</v>
      </c>
      <c r="C72" s="9">
        <v>1803002.9900000002</v>
      </c>
      <c r="D72" s="10">
        <f>956955.31+774056.81+71990.87</f>
        <v>1803002.9900000002</v>
      </c>
    </row>
    <row r="73" spans="1:4" s="7" customFormat="1" ht="14.25" hidden="1" customHeight="1" x14ac:dyDescent="0.2">
      <c r="A73" s="77" t="s">
        <v>92</v>
      </c>
      <c r="B73" s="71"/>
      <c r="C73" s="71"/>
      <c r="D73" s="70">
        <v>0</v>
      </c>
    </row>
    <row r="74" spans="1:4" s="7" customFormat="1" x14ac:dyDescent="0.2">
      <c r="A74" s="17" t="s">
        <v>53</v>
      </c>
      <c r="B74" s="46"/>
      <c r="C74" s="46"/>
      <c r="D74" s="46">
        <v>1416026.4</v>
      </c>
    </row>
    <row r="75" spans="1:4" s="7" customFormat="1" ht="14.25" customHeight="1" x14ac:dyDescent="0.2">
      <c r="A75" s="8" t="s">
        <v>42</v>
      </c>
      <c r="B75" s="21"/>
      <c r="C75" s="21"/>
      <c r="D75" s="10">
        <f>24525.79+116289.78</f>
        <v>140815.57</v>
      </c>
    </row>
    <row r="76" spans="1:4" s="7" customFormat="1" ht="14.25" hidden="1" customHeight="1" x14ac:dyDescent="0.2">
      <c r="A76" s="8" t="s">
        <v>23</v>
      </c>
      <c r="B76" s="10"/>
      <c r="C76" s="10"/>
      <c r="D76" s="10">
        <v>0</v>
      </c>
    </row>
    <row r="77" spans="1:4" s="7" customFormat="1" ht="14.25" hidden="1" customHeight="1" x14ac:dyDescent="0.2">
      <c r="A77" s="8" t="s">
        <v>22</v>
      </c>
      <c r="B77" s="9"/>
      <c r="C77" s="9"/>
      <c r="D77" s="9">
        <v>0</v>
      </c>
    </row>
    <row r="78" spans="1:4" s="7" customFormat="1" ht="14.25" hidden="1" customHeight="1" x14ac:dyDescent="0.2">
      <c r="A78" s="15" t="s">
        <v>23</v>
      </c>
      <c r="B78" s="10">
        <f>2632885.83+2255483.36</f>
        <v>4888369.1899999995</v>
      </c>
      <c r="C78" s="10">
        <f>2632885.83+2255483.36</f>
        <v>4888369.1899999995</v>
      </c>
      <c r="D78" s="10">
        <v>0</v>
      </c>
    </row>
    <row r="79" spans="1:4" s="7" customFormat="1" ht="14.25" hidden="1" customHeight="1" x14ac:dyDescent="0.2">
      <c r="A79" s="15" t="s">
        <v>60</v>
      </c>
      <c r="B79" s="10"/>
      <c r="C79" s="10"/>
      <c r="D79" s="10">
        <v>0</v>
      </c>
    </row>
    <row r="80" spans="1:4" s="6" customFormat="1" ht="15" x14ac:dyDescent="0.25">
      <c r="A80" s="67" t="s">
        <v>25</v>
      </c>
      <c r="B80" s="65">
        <f>SUM(B71:B79)</f>
        <v>4888369.1899999995</v>
      </c>
      <c r="C80" s="65">
        <f>SUM(C71:C79)</f>
        <v>6691372.1799999997</v>
      </c>
      <c r="D80" s="65">
        <f>SUM(D71:D79)</f>
        <v>3359844.96</v>
      </c>
    </row>
    <row r="81" spans="1:4" s="6" customFormat="1" ht="15" x14ac:dyDescent="0.2">
      <c r="A81" s="58" t="s">
        <v>64</v>
      </c>
      <c r="B81" s="29"/>
      <c r="C81" s="29"/>
      <c r="D81" s="29"/>
    </row>
    <row r="82" spans="1:4" s="6" customFormat="1" ht="14.25" customHeight="1" x14ac:dyDescent="0.2">
      <c r="A82" s="83" t="s">
        <v>8</v>
      </c>
      <c r="B82" s="40">
        <v>0</v>
      </c>
      <c r="C82" s="31">
        <f>642939.47+7640.23+2223.99</f>
        <v>652803.68999999994</v>
      </c>
      <c r="D82" s="31">
        <f>642939.47+7640.23+2223.99</f>
        <v>652803.68999999994</v>
      </c>
    </row>
    <row r="83" spans="1:4" s="6" customFormat="1" ht="14.25" customHeight="1" x14ac:dyDescent="0.2">
      <c r="A83" s="59" t="s">
        <v>34</v>
      </c>
      <c r="B83" s="30">
        <v>12301.1</v>
      </c>
      <c r="C83" s="39">
        <v>0</v>
      </c>
      <c r="D83" s="30">
        <v>12301.1</v>
      </c>
    </row>
    <row r="84" spans="1:4" s="6" customFormat="1" ht="14.25" hidden="1" customHeight="1" x14ac:dyDescent="0.2">
      <c r="A84" s="59" t="s">
        <v>35</v>
      </c>
      <c r="B84" s="41">
        <v>0</v>
      </c>
      <c r="C84" s="34">
        <f>8645.72+1207.3+112.28</f>
        <v>9965.2999999999993</v>
      </c>
      <c r="D84" s="34">
        <v>0</v>
      </c>
    </row>
    <row r="85" spans="1:4" s="6" customFormat="1" x14ac:dyDescent="0.2">
      <c r="A85" s="84" t="s">
        <v>53</v>
      </c>
      <c r="B85" s="55"/>
      <c r="C85" s="55"/>
      <c r="D85" s="31">
        <v>5854.87</v>
      </c>
    </row>
    <row r="86" spans="1:4" s="6" customFormat="1" ht="14.25" customHeight="1" x14ac:dyDescent="0.2">
      <c r="A86" s="50" t="s">
        <v>92</v>
      </c>
      <c r="B86" s="51"/>
      <c r="C86" s="51"/>
      <c r="D86" s="70">
        <f>2278.77+1597.02</f>
        <v>3875.79</v>
      </c>
    </row>
    <row r="87" spans="1:4" s="6" customFormat="1" ht="14.25" customHeight="1" x14ac:dyDescent="0.2">
      <c r="A87" s="8" t="s">
        <v>42</v>
      </c>
      <c r="B87" s="45"/>
      <c r="C87" s="45"/>
      <c r="D87" s="49">
        <f>2171.16+1626.24</f>
        <v>3797.3999999999996</v>
      </c>
    </row>
    <row r="88" spans="1:4" s="6" customFormat="1" ht="15" x14ac:dyDescent="0.25">
      <c r="A88" s="67" t="s">
        <v>65</v>
      </c>
      <c r="B88" s="66">
        <f>SUM(B82:B87)</f>
        <v>12301.1</v>
      </c>
      <c r="C88" s="66">
        <f>SUM(C82:C87)</f>
        <v>662768.99</v>
      </c>
      <c r="D88" s="66">
        <f>SUM(D82:D87)</f>
        <v>678632.85</v>
      </c>
    </row>
    <row r="89" spans="1:4" s="6" customFormat="1" ht="15" x14ac:dyDescent="0.25">
      <c r="A89" s="32" t="s">
        <v>67</v>
      </c>
      <c r="B89" s="35">
        <f>B80+B88</f>
        <v>4900670.2899999991</v>
      </c>
      <c r="C89" s="35">
        <f>C80+C88</f>
        <v>7354141.1699999999</v>
      </c>
      <c r="D89" s="37">
        <f>D80+D88</f>
        <v>4038477.81</v>
      </c>
    </row>
    <row r="90" spans="1:4" s="6" customFormat="1" x14ac:dyDescent="0.2">
      <c r="A90" s="4"/>
      <c r="B90" s="14"/>
      <c r="C90" s="14"/>
      <c r="D90" s="14"/>
    </row>
    <row r="91" spans="1:4" s="24" customFormat="1" ht="15" x14ac:dyDescent="0.25">
      <c r="A91" s="22" t="s">
        <v>74</v>
      </c>
      <c r="B91" s="23"/>
      <c r="C91" s="23"/>
      <c r="D91" s="23"/>
    </row>
    <row r="92" spans="1:4" s="6" customFormat="1" ht="60" x14ac:dyDescent="0.2">
      <c r="A92" s="26" t="s">
        <v>0</v>
      </c>
      <c r="B92" s="27" t="s">
        <v>39</v>
      </c>
      <c r="C92" s="27" t="s">
        <v>40</v>
      </c>
      <c r="D92" s="27" t="s">
        <v>176</v>
      </c>
    </row>
    <row r="93" spans="1:4" s="6" customFormat="1" ht="14.25" hidden="1" customHeight="1" x14ac:dyDescent="0.2">
      <c r="A93" s="12" t="s">
        <v>12</v>
      </c>
      <c r="B93" s="20"/>
      <c r="C93" s="20"/>
      <c r="D93" s="20"/>
    </row>
    <row r="94" spans="1:4" s="6" customFormat="1" ht="14.25" customHeight="1" x14ac:dyDescent="0.2">
      <c r="A94" s="28" t="s">
        <v>24</v>
      </c>
      <c r="B94" s="29"/>
      <c r="C94" s="85"/>
      <c r="D94" s="29"/>
    </row>
    <row r="95" spans="1:4" s="6" customFormat="1" hidden="1" x14ac:dyDescent="0.2">
      <c r="A95" s="17" t="s">
        <v>21</v>
      </c>
      <c r="B95" s="16">
        <v>0</v>
      </c>
      <c r="C95" s="90">
        <f>96207.81+78634.97+6152.13</f>
        <v>180994.91</v>
      </c>
      <c r="D95" s="16">
        <v>0</v>
      </c>
    </row>
    <row r="96" spans="1:4" s="6" customFormat="1" hidden="1" x14ac:dyDescent="0.2">
      <c r="A96" s="48" t="s">
        <v>51</v>
      </c>
      <c r="B96" s="20"/>
      <c r="C96" s="20"/>
      <c r="D96" s="10">
        <v>0</v>
      </c>
    </row>
    <row r="97" spans="1:4" s="6" customFormat="1" hidden="1" x14ac:dyDescent="0.2">
      <c r="A97" s="48" t="s">
        <v>51</v>
      </c>
      <c r="B97" s="20"/>
      <c r="C97" s="20"/>
      <c r="D97" s="10">
        <v>0</v>
      </c>
    </row>
    <row r="98" spans="1:4" s="6" customFormat="1" ht="14.25" hidden="1" customHeight="1" x14ac:dyDescent="0.2">
      <c r="A98" s="8" t="s">
        <v>14</v>
      </c>
      <c r="B98" s="9"/>
      <c r="C98" s="21"/>
      <c r="D98" s="9">
        <v>0</v>
      </c>
    </row>
    <row r="99" spans="1:4" s="6" customFormat="1" ht="14.25" hidden="1" customHeight="1" x14ac:dyDescent="0.2">
      <c r="A99" s="15" t="s">
        <v>7</v>
      </c>
      <c r="B99" s="54">
        <f>21251.59+16126.69+1810.43</f>
        <v>39188.71</v>
      </c>
      <c r="C99" s="54">
        <f>21251.59+16126.69+1810.43</f>
        <v>39188.71</v>
      </c>
      <c r="D99" s="9">
        <v>0</v>
      </c>
    </row>
    <row r="100" spans="1:4" s="6" customFormat="1" ht="14.25" hidden="1" customHeight="1" x14ac:dyDescent="0.2">
      <c r="A100" s="15" t="s">
        <v>51</v>
      </c>
      <c r="B100" s="9"/>
      <c r="C100" s="21"/>
      <c r="D100" s="9">
        <v>0</v>
      </c>
    </row>
    <row r="101" spans="1:4" s="6" customFormat="1" hidden="1" x14ac:dyDescent="0.2">
      <c r="A101" s="53" t="s">
        <v>51</v>
      </c>
      <c r="B101" s="21"/>
      <c r="C101" s="21"/>
      <c r="D101" s="9">
        <v>0</v>
      </c>
    </row>
    <row r="102" spans="1:4" s="6" customFormat="1" x14ac:dyDescent="0.2">
      <c r="A102" s="50" t="s">
        <v>129</v>
      </c>
      <c r="B102" s="71"/>
      <c r="C102" s="51"/>
      <c r="D102" s="70">
        <v>3388150.51</v>
      </c>
    </row>
    <row r="103" spans="1:4" s="6" customFormat="1" ht="15" x14ac:dyDescent="0.25">
      <c r="A103" s="67" t="s">
        <v>25</v>
      </c>
      <c r="B103" s="65">
        <f t="shared" ref="B103:C103" si="0">SUM(B95:B102)</f>
        <v>39188.71</v>
      </c>
      <c r="C103" s="91">
        <f t="shared" si="0"/>
        <v>220183.62</v>
      </c>
      <c r="D103" s="65">
        <f>SUM(D95:D102)</f>
        <v>3388150.51</v>
      </c>
    </row>
    <row r="104" spans="1:4" s="6" customFormat="1" ht="15" x14ac:dyDescent="0.2">
      <c r="A104" s="58" t="s">
        <v>64</v>
      </c>
      <c r="B104" s="29"/>
      <c r="C104" s="85"/>
      <c r="D104" s="29"/>
    </row>
    <row r="105" spans="1:4" s="6" customFormat="1" x14ac:dyDescent="0.2">
      <c r="A105" s="59" t="s">
        <v>92</v>
      </c>
      <c r="B105" s="40">
        <v>1322168.3400000001</v>
      </c>
      <c r="C105" s="40" t="e">
        <f>#REF!-B105</f>
        <v>#REF!</v>
      </c>
      <c r="D105" s="31">
        <f>2952318.92-2671266.5</f>
        <v>281052.41999999993</v>
      </c>
    </row>
    <row r="106" spans="1:4" s="6" customFormat="1" hidden="1" x14ac:dyDescent="0.2">
      <c r="A106" s="84" t="s">
        <v>21</v>
      </c>
      <c r="B106" s="42"/>
      <c r="C106" s="40"/>
      <c r="D106" s="31">
        <v>0</v>
      </c>
    </row>
    <row r="107" spans="1:4" s="6" customFormat="1" hidden="1" x14ac:dyDescent="0.2">
      <c r="A107" s="84" t="s">
        <v>41</v>
      </c>
      <c r="B107" s="42"/>
      <c r="C107" s="40"/>
      <c r="D107" s="31">
        <v>0</v>
      </c>
    </row>
    <row r="108" spans="1:4" s="6" customFormat="1" hidden="1" x14ac:dyDescent="0.2">
      <c r="A108" s="81" t="s">
        <v>80</v>
      </c>
      <c r="B108" s="55"/>
      <c r="C108" s="69"/>
      <c r="D108" s="31">
        <v>0</v>
      </c>
    </row>
    <row r="109" spans="1:4" s="6" customFormat="1" x14ac:dyDescent="0.2">
      <c r="A109" s="50" t="s">
        <v>129</v>
      </c>
      <c r="B109" s="74"/>
      <c r="C109" s="74"/>
      <c r="D109" s="93">
        <f>3239.11+1128.73+44658.24</f>
        <v>49026.080000000002</v>
      </c>
    </row>
    <row r="110" spans="1:4" s="6" customFormat="1" ht="12.75" customHeight="1" x14ac:dyDescent="0.2">
      <c r="A110" s="75" t="s">
        <v>46</v>
      </c>
      <c r="B110" s="51"/>
      <c r="C110" s="51"/>
      <c r="D110" s="49">
        <v>2957.36</v>
      </c>
    </row>
    <row r="111" spans="1:4" s="6" customFormat="1" ht="15" x14ac:dyDescent="0.25">
      <c r="A111" s="64" t="s">
        <v>65</v>
      </c>
      <c r="B111" s="66">
        <f>SUM(B105:B110)</f>
        <v>1322168.3400000001</v>
      </c>
      <c r="C111" s="92" t="e">
        <f>SUM(C105:C110)</f>
        <v>#REF!</v>
      </c>
      <c r="D111" s="66">
        <f>SUM(D105:D110)</f>
        <v>333035.85999999993</v>
      </c>
    </row>
    <row r="112" spans="1:4" s="6" customFormat="1" ht="15" x14ac:dyDescent="0.25">
      <c r="A112" s="32" t="s">
        <v>37</v>
      </c>
      <c r="B112" s="35">
        <f>B103+B111</f>
        <v>1361357.05</v>
      </c>
      <c r="C112" s="52" t="e">
        <f>C103+C111</f>
        <v>#REF!</v>
      </c>
      <c r="D112" s="37">
        <f>D103+D111</f>
        <v>3721186.3699999996</v>
      </c>
    </row>
    <row r="113" spans="1:4" s="6" customFormat="1" ht="15" x14ac:dyDescent="0.25">
      <c r="A113" s="18"/>
      <c r="B113" s="19"/>
      <c r="C113" s="19"/>
      <c r="D113" s="19"/>
    </row>
    <row r="114" spans="1:4" s="25" customFormat="1" ht="15" x14ac:dyDescent="0.25">
      <c r="A114" s="22" t="s">
        <v>68</v>
      </c>
      <c r="B114" s="23"/>
      <c r="C114" s="23"/>
      <c r="D114" s="23"/>
    </row>
    <row r="115" spans="1:4" s="6" customFormat="1" ht="60" x14ac:dyDescent="0.2">
      <c r="A115" s="26" t="s">
        <v>0</v>
      </c>
      <c r="B115" s="27" t="s">
        <v>39</v>
      </c>
      <c r="C115" s="27" t="s">
        <v>40</v>
      </c>
      <c r="D115" s="27" t="s">
        <v>176</v>
      </c>
    </row>
    <row r="116" spans="1:4" s="6" customFormat="1" ht="15" x14ac:dyDescent="0.2">
      <c r="A116" s="26" t="s">
        <v>24</v>
      </c>
      <c r="B116" s="27"/>
      <c r="C116" s="27"/>
      <c r="D116" s="27"/>
    </row>
    <row r="117" spans="1:4" s="6" customFormat="1" hidden="1" x14ac:dyDescent="0.2">
      <c r="A117" s="79" t="s">
        <v>94</v>
      </c>
      <c r="B117" s="70"/>
      <c r="C117" s="70"/>
      <c r="D117" s="70">
        <v>0</v>
      </c>
    </row>
    <row r="118" spans="1:4" s="6" customFormat="1" hidden="1" x14ac:dyDescent="0.2">
      <c r="A118" s="17" t="s">
        <v>54</v>
      </c>
      <c r="B118" s="70"/>
      <c r="C118" s="70"/>
      <c r="D118" s="70">
        <v>0</v>
      </c>
    </row>
    <row r="119" spans="1:4" s="6" customFormat="1" hidden="1" x14ac:dyDescent="0.2">
      <c r="A119" s="17" t="s">
        <v>166</v>
      </c>
      <c r="B119" s="70"/>
      <c r="C119" s="70"/>
      <c r="D119" s="70">
        <v>0</v>
      </c>
    </row>
    <row r="120" spans="1:4" s="6" customFormat="1" hidden="1" x14ac:dyDescent="0.2">
      <c r="A120" s="17" t="s">
        <v>163</v>
      </c>
      <c r="B120" s="70"/>
      <c r="C120" s="70"/>
      <c r="D120" s="70">
        <v>0</v>
      </c>
    </row>
    <row r="121" spans="1:4" s="6" customFormat="1" hidden="1" x14ac:dyDescent="0.2">
      <c r="A121" s="17" t="s">
        <v>158</v>
      </c>
      <c r="B121" s="70"/>
      <c r="C121" s="70"/>
      <c r="D121" s="70">
        <v>0</v>
      </c>
    </row>
    <row r="122" spans="1:4" s="6" customFormat="1" hidden="1" x14ac:dyDescent="0.2">
      <c r="A122" s="17" t="s">
        <v>91</v>
      </c>
      <c r="B122" s="70"/>
      <c r="C122" s="70"/>
      <c r="D122" s="70">
        <v>0</v>
      </c>
    </row>
    <row r="123" spans="1:4" s="6" customFormat="1" hidden="1" x14ac:dyDescent="0.2">
      <c r="A123" s="17" t="s">
        <v>172</v>
      </c>
      <c r="B123" s="70"/>
      <c r="C123" s="70"/>
      <c r="D123" s="70">
        <v>0</v>
      </c>
    </row>
    <row r="124" spans="1:4" s="6" customFormat="1" hidden="1" x14ac:dyDescent="0.2">
      <c r="A124" s="17" t="s">
        <v>84</v>
      </c>
      <c r="B124" s="70"/>
      <c r="C124" s="70"/>
      <c r="D124" s="70">
        <v>0</v>
      </c>
    </row>
    <row r="125" spans="1:4" s="6" customFormat="1" hidden="1" x14ac:dyDescent="0.2">
      <c r="A125" s="17" t="s">
        <v>173</v>
      </c>
      <c r="B125" s="70"/>
      <c r="C125" s="70"/>
      <c r="D125" s="70">
        <v>0</v>
      </c>
    </row>
    <row r="126" spans="1:4" s="6" customFormat="1" hidden="1" x14ac:dyDescent="0.2">
      <c r="A126" s="17" t="s">
        <v>55</v>
      </c>
      <c r="B126" s="70"/>
      <c r="C126" s="70"/>
      <c r="D126" s="70">
        <v>0</v>
      </c>
    </row>
    <row r="127" spans="1:4" s="6" customFormat="1" hidden="1" x14ac:dyDescent="0.2">
      <c r="A127" s="17" t="s">
        <v>167</v>
      </c>
      <c r="B127" s="70"/>
      <c r="C127" s="70"/>
      <c r="D127" s="70">
        <v>0</v>
      </c>
    </row>
    <row r="128" spans="1:4" s="6" customFormat="1" hidden="1" x14ac:dyDescent="0.2">
      <c r="A128" s="17" t="s">
        <v>155</v>
      </c>
      <c r="B128" s="70"/>
      <c r="C128" s="70"/>
      <c r="D128" s="70"/>
    </row>
    <row r="129" spans="1:4" s="6" customFormat="1" hidden="1" x14ac:dyDescent="0.2">
      <c r="A129" s="17" t="s">
        <v>152</v>
      </c>
      <c r="B129" s="70"/>
      <c r="C129" s="70"/>
      <c r="D129" s="70"/>
    </row>
    <row r="130" spans="1:4" s="6" customFormat="1" hidden="1" x14ac:dyDescent="0.2">
      <c r="A130" s="53" t="s">
        <v>97</v>
      </c>
      <c r="B130" s="70"/>
      <c r="C130" s="70"/>
      <c r="D130" s="70"/>
    </row>
    <row r="131" spans="1:4" s="6" customFormat="1" hidden="1" x14ac:dyDescent="0.2">
      <c r="A131" s="17" t="s">
        <v>138</v>
      </c>
      <c r="B131" s="70"/>
      <c r="C131" s="70"/>
      <c r="D131" s="70"/>
    </row>
    <row r="132" spans="1:4" s="6" customFormat="1" hidden="1" x14ac:dyDescent="0.2">
      <c r="A132" s="17" t="s">
        <v>156</v>
      </c>
      <c r="B132" s="70"/>
      <c r="C132" s="70"/>
      <c r="D132" s="70"/>
    </row>
    <row r="133" spans="1:4" s="6" customFormat="1" hidden="1" x14ac:dyDescent="0.2">
      <c r="A133" s="53" t="s">
        <v>88</v>
      </c>
      <c r="B133" s="70"/>
      <c r="C133" s="70"/>
      <c r="D133" s="70"/>
    </row>
    <row r="134" spans="1:4" s="6" customFormat="1" hidden="1" x14ac:dyDescent="0.2">
      <c r="A134" s="17" t="s">
        <v>157</v>
      </c>
      <c r="B134" s="70"/>
      <c r="C134" s="70"/>
      <c r="D134" s="70"/>
    </row>
    <row r="135" spans="1:4" s="6" customFormat="1" hidden="1" x14ac:dyDescent="0.2">
      <c r="A135" s="17" t="s">
        <v>154</v>
      </c>
      <c r="B135" s="70"/>
      <c r="C135" s="70"/>
      <c r="D135" s="70"/>
    </row>
    <row r="136" spans="1:4" s="6" customFormat="1" hidden="1" x14ac:dyDescent="0.2">
      <c r="A136" s="17" t="s">
        <v>114</v>
      </c>
      <c r="B136" s="70"/>
      <c r="C136" s="70"/>
      <c r="D136" s="70"/>
    </row>
    <row r="137" spans="1:4" s="6" customFormat="1" hidden="1" x14ac:dyDescent="0.2">
      <c r="A137" s="17" t="s">
        <v>160</v>
      </c>
      <c r="B137" s="70"/>
      <c r="C137" s="70"/>
      <c r="D137" s="70">
        <v>0</v>
      </c>
    </row>
    <row r="138" spans="1:4" s="6" customFormat="1" hidden="1" x14ac:dyDescent="0.2">
      <c r="A138" s="17" t="s">
        <v>85</v>
      </c>
      <c r="B138" s="70"/>
      <c r="C138" s="70"/>
      <c r="D138" s="70">
        <v>0</v>
      </c>
    </row>
    <row r="139" spans="1:4" s="6" customFormat="1" hidden="1" x14ac:dyDescent="0.2">
      <c r="A139" s="17" t="s">
        <v>132</v>
      </c>
      <c r="B139" s="70"/>
      <c r="C139" s="70"/>
      <c r="D139" s="70">
        <v>0</v>
      </c>
    </row>
    <row r="140" spans="1:4" s="6" customFormat="1" hidden="1" x14ac:dyDescent="0.2">
      <c r="A140" s="17" t="s">
        <v>91</v>
      </c>
      <c r="B140" s="70"/>
      <c r="C140" s="70"/>
      <c r="D140" s="70">
        <v>0</v>
      </c>
    </row>
    <row r="141" spans="1:4" s="6" customFormat="1" hidden="1" x14ac:dyDescent="0.2">
      <c r="A141" s="17" t="s">
        <v>154</v>
      </c>
      <c r="B141" s="70"/>
      <c r="C141" s="70"/>
      <c r="D141" s="70"/>
    </row>
    <row r="142" spans="1:4" s="6" customFormat="1" hidden="1" x14ac:dyDescent="0.2">
      <c r="A142" s="17" t="s">
        <v>120</v>
      </c>
      <c r="B142" s="70"/>
      <c r="C142" s="70"/>
      <c r="D142" s="70"/>
    </row>
    <row r="143" spans="1:4" s="6" customFormat="1" hidden="1" x14ac:dyDescent="0.2">
      <c r="A143" s="17" t="s">
        <v>84</v>
      </c>
      <c r="B143" s="70"/>
      <c r="C143" s="70"/>
      <c r="D143" s="70">
        <v>0</v>
      </c>
    </row>
    <row r="144" spans="1:4" s="6" customFormat="1" hidden="1" x14ac:dyDescent="0.2">
      <c r="A144" s="17" t="s">
        <v>109</v>
      </c>
      <c r="B144" s="70"/>
      <c r="C144" s="70"/>
      <c r="D144" s="70"/>
    </row>
    <row r="145" spans="1:4" s="6" customFormat="1" hidden="1" x14ac:dyDescent="0.2">
      <c r="A145" s="17" t="s">
        <v>128</v>
      </c>
      <c r="B145" s="70"/>
      <c r="C145" s="70"/>
      <c r="D145" s="70"/>
    </row>
    <row r="146" spans="1:4" s="6" customFormat="1" hidden="1" x14ac:dyDescent="0.2">
      <c r="A146" s="53" t="s">
        <v>127</v>
      </c>
      <c r="B146" s="70"/>
      <c r="C146" s="70"/>
      <c r="D146" s="70"/>
    </row>
    <row r="147" spans="1:4" s="6" customFormat="1" hidden="1" x14ac:dyDescent="0.2">
      <c r="A147" s="17" t="s">
        <v>57</v>
      </c>
      <c r="B147" s="70"/>
      <c r="C147" s="70"/>
      <c r="D147" s="70"/>
    </row>
    <row r="148" spans="1:4" s="6" customFormat="1" hidden="1" x14ac:dyDescent="0.2">
      <c r="A148" s="17" t="s">
        <v>109</v>
      </c>
      <c r="B148" s="70"/>
      <c r="C148" s="70"/>
      <c r="D148" s="70"/>
    </row>
    <row r="149" spans="1:4" s="6" customFormat="1" hidden="1" x14ac:dyDescent="0.2">
      <c r="A149" s="17" t="s">
        <v>143</v>
      </c>
      <c r="B149" s="70"/>
      <c r="C149" s="70"/>
      <c r="D149" s="70">
        <v>0</v>
      </c>
    </row>
    <row r="150" spans="1:4" s="6" customFormat="1" hidden="1" x14ac:dyDescent="0.2">
      <c r="A150" s="17" t="s">
        <v>137</v>
      </c>
      <c r="B150" s="70"/>
      <c r="C150" s="70"/>
      <c r="D150" s="70"/>
    </row>
    <row r="151" spans="1:4" s="6" customFormat="1" hidden="1" x14ac:dyDescent="0.2">
      <c r="A151" s="72" t="s">
        <v>125</v>
      </c>
      <c r="B151" s="70"/>
      <c r="C151" s="70"/>
      <c r="D151" s="70">
        <v>0</v>
      </c>
    </row>
    <row r="152" spans="1:4" s="6" customFormat="1" hidden="1" x14ac:dyDescent="0.2">
      <c r="A152" s="79" t="s">
        <v>119</v>
      </c>
      <c r="B152" s="70"/>
      <c r="C152" s="70"/>
      <c r="D152" s="70">
        <v>0</v>
      </c>
    </row>
    <row r="153" spans="1:4" s="6" customFormat="1" hidden="1" x14ac:dyDescent="0.2">
      <c r="A153" s="17" t="s">
        <v>98</v>
      </c>
      <c r="B153" s="70"/>
      <c r="C153" s="70"/>
      <c r="D153" s="70"/>
    </row>
    <row r="154" spans="1:4" s="6" customFormat="1" hidden="1" x14ac:dyDescent="0.2">
      <c r="A154" s="17" t="s">
        <v>86</v>
      </c>
      <c r="B154" s="70"/>
      <c r="C154" s="70"/>
      <c r="D154" s="70">
        <v>0</v>
      </c>
    </row>
    <row r="155" spans="1:4" s="6" customFormat="1" hidden="1" x14ac:dyDescent="0.2">
      <c r="A155" s="17" t="s">
        <v>165</v>
      </c>
      <c r="B155" s="70"/>
      <c r="C155" s="70"/>
      <c r="D155" s="70">
        <v>0</v>
      </c>
    </row>
    <row r="156" spans="1:4" s="6" customFormat="1" hidden="1" x14ac:dyDescent="0.2">
      <c r="A156" s="17" t="s">
        <v>134</v>
      </c>
      <c r="B156" s="70"/>
      <c r="C156" s="70"/>
      <c r="D156" s="70"/>
    </row>
    <row r="157" spans="1:4" s="6" customFormat="1" hidden="1" x14ac:dyDescent="0.2">
      <c r="A157" s="17" t="s">
        <v>162</v>
      </c>
      <c r="B157" s="70"/>
      <c r="C157" s="70"/>
      <c r="D157" s="70"/>
    </row>
    <row r="158" spans="1:4" s="6" customFormat="1" hidden="1" x14ac:dyDescent="0.2">
      <c r="A158" s="17" t="s">
        <v>120</v>
      </c>
      <c r="B158" s="70"/>
      <c r="C158" s="70"/>
      <c r="D158" s="70">
        <v>0</v>
      </c>
    </row>
    <row r="159" spans="1:4" s="6" customFormat="1" hidden="1" x14ac:dyDescent="0.2">
      <c r="A159" s="17" t="s">
        <v>161</v>
      </c>
      <c r="B159" s="70"/>
      <c r="C159" s="70"/>
      <c r="D159" s="70">
        <v>0</v>
      </c>
    </row>
    <row r="160" spans="1:4" s="6" customFormat="1" hidden="1" x14ac:dyDescent="0.2">
      <c r="A160" s="79" t="s">
        <v>101</v>
      </c>
      <c r="B160" s="70"/>
      <c r="C160" s="70"/>
      <c r="D160" s="70"/>
    </row>
    <row r="161" spans="1:4" s="6" customFormat="1" hidden="1" x14ac:dyDescent="0.2">
      <c r="A161" s="17" t="s">
        <v>149</v>
      </c>
      <c r="B161" s="70"/>
      <c r="C161" s="70"/>
      <c r="D161" s="70"/>
    </row>
    <row r="162" spans="1:4" s="6" customFormat="1" hidden="1" x14ac:dyDescent="0.2">
      <c r="A162" s="17" t="s">
        <v>163</v>
      </c>
      <c r="B162" s="70"/>
      <c r="C162" s="70"/>
      <c r="D162" s="70">
        <v>0</v>
      </c>
    </row>
    <row r="163" spans="1:4" s="6" customFormat="1" hidden="1" x14ac:dyDescent="0.2">
      <c r="A163" s="53" t="s">
        <v>96</v>
      </c>
      <c r="B163" s="70"/>
      <c r="C163" s="70"/>
      <c r="D163" s="70">
        <v>0</v>
      </c>
    </row>
    <row r="164" spans="1:4" s="6" customFormat="1" hidden="1" x14ac:dyDescent="0.2">
      <c r="A164" s="17" t="s">
        <v>59</v>
      </c>
      <c r="B164" s="70"/>
      <c r="C164" s="70"/>
      <c r="D164" s="70">
        <v>0</v>
      </c>
    </row>
    <row r="165" spans="1:4" s="6" customFormat="1" hidden="1" x14ac:dyDescent="0.2">
      <c r="A165" s="17" t="s">
        <v>72</v>
      </c>
      <c r="B165" s="70"/>
      <c r="C165" s="70"/>
      <c r="D165" s="70">
        <v>0</v>
      </c>
    </row>
    <row r="166" spans="1:4" s="6" customFormat="1" hidden="1" x14ac:dyDescent="0.2">
      <c r="A166" s="17" t="s">
        <v>150</v>
      </c>
      <c r="B166" s="70"/>
      <c r="C166" s="70"/>
      <c r="D166" s="70">
        <v>0</v>
      </c>
    </row>
    <row r="167" spans="1:4" s="6" customFormat="1" hidden="1" x14ac:dyDescent="0.2">
      <c r="A167" s="17" t="s">
        <v>153</v>
      </c>
      <c r="B167" s="70"/>
      <c r="C167" s="70"/>
      <c r="D167" s="70">
        <v>0</v>
      </c>
    </row>
    <row r="168" spans="1:4" s="6" customFormat="1" hidden="1" x14ac:dyDescent="0.2">
      <c r="A168" s="17" t="s">
        <v>147</v>
      </c>
      <c r="B168" s="70"/>
      <c r="C168" s="70"/>
      <c r="D168" s="70">
        <v>0</v>
      </c>
    </row>
    <row r="169" spans="1:4" s="6" customFormat="1" hidden="1" x14ac:dyDescent="0.2">
      <c r="A169" s="17" t="s">
        <v>117</v>
      </c>
      <c r="B169" s="70"/>
      <c r="C169" s="70"/>
      <c r="D169" s="70">
        <v>0</v>
      </c>
    </row>
    <row r="170" spans="1:4" s="6" customFormat="1" hidden="1" x14ac:dyDescent="0.2">
      <c r="A170" s="17" t="s">
        <v>148</v>
      </c>
      <c r="B170" s="70"/>
      <c r="C170" s="70"/>
      <c r="D170" s="70">
        <v>0</v>
      </c>
    </row>
    <row r="171" spans="1:4" s="6" customFormat="1" hidden="1" x14ac:dyDescent="0.2">
      <c r="A171" s="17" t="s">
        <v>111</v>
      </c>
      <c r="B171" s="70"/>
      <c r="C171" s="70"/>
      <c r="D171" s="70">
        <v>0</v>
      </c>
    </row>
    <row r="172" spans="1:4" s="6" customFormat="1" hidden="1" x14ac:dyDescent="0.2">
      <c r="A172" s="17" t="s">
        <v>119</v>
      </c>
      <c r="B172" s="70"/>
      <c r="C172" s="70"/>
      <c r="D172" s="70">
        <v>0</v>
      </c>
    </row>
    <row r="173" spans="1:4" s="6" customFormat="1" hidden="1" x14ac:dyDescent="0.2">
      <c r="A173" s="17" t="s">
        <v>61</v>
      </c>
      <c r="B173" s="70"/>
      <c r="C173" s="70"/>
      <c r="D173" s="70">
        <v>0</v>
      </c>
    </row>
    <row r="174" spans="1:4" s="6" customFormat="1" hidden="1" x14ac:dyDescent="0.2">
      <c r="A174" s="17" t="s">
        <v>110</v>
      </c>
      <c r="B174" s="70"/>
      <c r="C174" s="70"/>
      <c r="D174" s="70">
        <v>0</v>
      </c>
    </row>
    <row r="175" spans="1:4" s="6" customFormat="1" hidden="1" x14ac:dyDescent="0.2">
      <c r="A175" s="17" t="s">
        <v>133</v>
      </c>
      <c r="B175" s="70"/>
      <c r="C175" s="70"/>
      <c r="D175" s="70">
        <v>0</v>
      </c>
    </row>
    <row r="176" spans="1:4" s="6" customFormat="1" hidden="1" x14ac:dyDescent="0.2">
      <c r="A176" s="17" t="s">
        <v>102</v>
      </c>
      <c r="B176" s="70"/>
      <c r="C176" s="70"/>
      <c r="D176" s="70">
        <v>0</v>
      </c>
    </row>
    <row r="177" spans="1:4" s="6" customFormat="1" hidden="1" x14ac:dyDescent="0.2">
      <c r="A177" s="17" t="s">
        <v>135</v>
      </c>
      <c r="B177" s="70"/>
      <c r="C177" s="70"/>
      <c r="D177" s="70">
        <v>0</v>
      </c>
    </row>
    <row r="178" spans="1:4" s="6" customFormat="1" hidden="1" x14ac:dyDescent="0.2">
      <c r="A178" s="17" t="s">
        <v>164</v>
      </c>
      <c r="B178" s="70"/>
      <c r="C178" s="70"/>
      <c r="D178" s="70">
        <v>0</v>
      </c>
    </row>
    <row r="179" spans="1:4" s="6" customFormat="1" hidden="1" x14ac:dyDescent="0.2">
      <c r="A179" s="17" t="s">
        <v>94</v>
      </c>
      <c r="B179" s="70"/>
      <c r="C179" s="70"/>
      <c r="D179" s="70">
        <v>0</v>
      </c>
    </row>
    <row r="180" spans="1:4" s="6" customFormat="1" hidden="1" x14ac:dyDescent="0.2">
      <c r="A180" s="17" t="s">
        <v>136</v>
      </c>
      <c r="B180" s="70"/>
      <c r="C180" s="70"/>
      <c r="D180" s="70">
        <v>0</v>
      </c>
    </row>
    <row r="181" spans="1:4" s="6" customFormat="1" hidden="1" x14ac:dyDescent="0.2">
      <c r="A181" s="17" t="s">
        <v>171</v>
      </c>
      <c r="B181" s="70"/>
      <c r="C181" s="70"/>
      <c r="D181" s="70">
        <v>0</v>
      </c>
    </row>
    <row r="182" spans="1:4" s="6" customFormat="1" hidden="1" x14ac:dyDescent="0.2">
      <c r="A182" s="17" t="s">
        <v>170</v>
      </c>
      <c r="B182" s="70"/>
      <c r="C182" s="70"/>
      <c r="D182" s="70">
        <v>0</v>
      </c>
    </row>
    <row r="183" spans="1:4" s="6" customFormat="1" hidden="1" x14ac:dyDescent="0.2">
      <c r="A183" s="17" t="s">
        <v>142</v>
      </c>
      <c r="B183" s="70"/>
      <c r="C183" s="70"/>
      <c r="D183" s="70">
        <v>0</v>
      </c>
    </row>
    <row r="184" spans="1:4" s="6" customFormat="1" hidden="1" x14ac:dyDescent="0.2">
      <c r="A184" s="17" t="s">
        <v>86</v>
      </c>
      <c r="B184" s="70"/>
      <c r="C184" s="70"/>
      <c r="D184" s="70">
        <v>0</v>
      </c>
    </row>
    <row r="185" spans="1:4" s="6" customFormat="1" hidden="1" x14ac:dyDescent="0.2">
      <c r="A185" s="17" t="s">
        <v>130</v>
      </c>
      <c r="B185" s="70"/>
      <c r="C185" s="70"/>
      <c r="D185" s="70">
        <v>0</v>
      </c>
    </row>
    <row r="186" spans="1:4" s="6" customFormat="1" hidden="1" x14ac:dyDescent="0.2">
      <c r="A186" s="53" t="s">
        <v>115</v>
      </c>
      <c r="B186" s="70"/>
      <c r="C186" s="70"/>
      <c r="D186" s="70">
        <v>0</v>
      </c>
    </row>
    <row r="187" spans="1:4" s="6" customFormat="1" hidden="1" x14ac:dyDescent="0.2">
      <c r="A187" s="17" t="s">
        <v>93</v>
      </c>
      <c r="B187" s="70"/>
      <c r="C187" s="70"/>
      <c r="D187" s="70">
        <v>0</v>
      </c>
    </row>
    <row r="188" spans="1:4" s="6" customFormat="1" hidden="1" x14ac:dyDescent="0.2">
      <c r="A188" s="17" t="s">
        <v>89</v>
      </c>
      <c r="B188" s="70"/>
      <c r="C188" s="70"/>
      <c r="D188" s="70">
        <v>0</v>
      </c>
    </row>
    <row r="189" spans="1:4" s="6" customFormat="1" hidden="1" x14ac:dyDescent="0.2">
      <c r="A189" s="72" t="s">
        <v>124</v>
      </c>
      <c r="B189" s="70"/>
      <c r="C189" s="70"/>
      <c r="D189" s="70">
        <v>0</v>
      </c>
    </row>
    <row r="190" spans="1:4" s="6" customFormat="1" hidden="1" x14ac:dyDescent="0.2">
      <c r="A190" s="17" t="s">
        <v>108</v>
      </c>
      <c r="B190" s="70"/>
      <c r="C190" s="70"/>
      <c r="D190" s="70">
        <v>0</v>
      </c>
    </row>
    <row r="191" spans="1:4" s="6" customFormat="1" hidden="1" x14ac:dyDescent="0.2">
      <c r="A191" s="17" t="s">
        <v>121</v>
      </c>
      <c r="B191" s="70"/>
      <c r="C191" s="70"/>
      <c r="D191" s="70">
        <v>0</v>
      </c>
    </row>
    <row r="192" spans="1:4" s="6" customFormat="1" hidden="1" x14ac:dyDescent="0.2">
      <c r="A192" s="17" t="s">
        <v>112</v>
      </c>
      <c r="B192" s="70"/>
      <c r="C192" s="70"/>
      <c r="D192" s="70">
        <v>0</v>
      </c>
    </row>
    <row r="193" spans="1:4" s="6" customFormat="1" hidden="1" x14ac:dyDescent="0.2">
      <c r="A193" s="17" t="s">
        <v>116</v>
      </c>
      <c r="B193" s="70"/>
      <c r="C193" s="70"/>
      <c r="D193" s="70">
        <v>0</v>
      </c>
    </row>
    <row r="194" spans="1:4" s="6" customFormat="1" hidden="1" x14ac:dyDescent="0.2">
      <c r="A194" s="17" t="s">
        <v>107</v>
      </c>
      <c r="B194" s="70"/>
      <c r="C194" s="70"/>
      <c r="D194" s="70">
        <v>0</v>
      </c>
    </row>
    <row r="195" spans="1:4" s="6" customFormat="1" hidden="1" x14ac:dyDescent="0.2">
      <c r="A195" s="17" t="s">
        <v>118</v>
      </c>
      <c r="B195" s="70"/>
      <c r="C195" s="70"/>
      <c r="D195" s="70">
        <v>0</v>
      </c>
    </row>
    <row r="196" spans="1:4" s="6" customFormat="1" hidden="1" x14ac:dyDescent="0.2">
      <c r="A196" s="53" t="s">
        <v>126</v>
      </c>
      <c r="B196" s="70"/>
      <c r="C196" s="70"/>
      <c r="D196" s="70">
        <v>0</v>
      </c>
    </row>
    <row r="197" spans="1:4" s="6" customFormat="1" hidden="1" x14ac:dyDescent="0.2">
      <c r="A197" s="17" t="s">
        <v>136</v>
      </c>
      <c r="B197" s="70"/>
      <c r="C197" s="70"/>
      <c r="D197" s="70">
        <v>0</v>
      </c>
    </row>
    <row r="198" spans="1:4" s="6" customFormat="1" hidden="1" x14ac:dyDescent="0.2">
      <c r="A198" s="17" t="s">
        <v>113</v>
      </c>
      <c r="B198" s="70"/>
      <c r="C198" s="70"/>
      <c r="D198" s="70">
        <v>0</v>
      </c>
    </row>
    <row r="199" spans="1:4" s="6" customFormat="1" hidden="1" x14ac:dyDescent="0.2">
      <c r="A199" s="17" t="s">
        <v>98</v>
      </c>
      <c r="B199" s="70"/>
      <c r="C199" s="70"/>
      <c r="D199" s="70">
        <v>0</v>
      </c>
    </row>
    <row r="200" spans="1:4" s="6" customFormat="1" hidden="1" x14ac:dyDescent="0.2">
      <c r="A200" s="79" t="s">
        <v>122</v>
      </c>
      <c r="B200" s="70"/>
      <c r="C200" s="70"/>
      <c r="D200" s="70">
        <v>0</v>
      </c>
    </row>
    <row r="201" spans="1:4" s="6" customFormat="1" hidden="1" x14ac:dyDescent="0.2">
      <c r="A201" s="53" t="s">
        <v>89</v>
      </c>
      <c r="B201" s="70"/>
      <c r="C201" s="70"/>
      <c r="D201" s="70">
        <v>0</v>
      </c>
    </row>
    <row r="202" spans="1:4" s="6" customFormat="1" hidden="1" x14ac:dyDescent="0.2">
      <c r="A202" s="8" t="s">
        <v>76</v>
      </c>
      <c r="B202" s="70"/>
      <c r="C202" s="70"/>
      <c r="D202" s="70">
        <v>0</v>
      </c>
    </row>
    <row r="203" spans="1:4" s="6" customFormat="1" hidden="1" x14ac:dyDescent="0.2">
      <c r="A203" s="72" t="s">
        <v>52</v>
      </c>
      <c r="B203" s="70"/>
      <c r="C203" s="70"/>
      <c r="D203" s="70">
        <v>0</v>
      </c>
    </row>
    <row r="204" spans="1:4" s="6" customFormat="1" hidden="1" x14ac:dyDescent="0.2">
      <c r="A204" s="17" t="s">
        <v>123</v>
      </c>
      <c r="B204" s="70"/>
      <c r="C204" s="70"/>
      <c r="D204" s="70">
        <v>0</v>
      </c>
    </row>
    <row r="205" spans="1:4" s="6" customFormat="1" hidden="1" x14ac:dyDescent="0.2">
      <c r="A205" s="53" t="s">
        <v>78</v>
      </c>
      <c r="B205" s="70"/>
      <c r="C205" s="70"/>
      <c r="D205" s="70">
        <v>0</v>
      </c>
    </row>
    <row r="206" spans="1:4" s="6" customFormat="1" hidden="1" x14ac:dyDescent="0.2">
      <c r="A206" s="53" t="s">
        <v>82</v>
      </c>
      <c r="B206" s="70"/>
      <c r="C206" s="70"/>
      <c r="D206" s="70">
        <v>0</v>
      </c>
    </row>
    <row r="207" spans="1:4" s="6" customFormat="1" hidden="1" x14ac:dyDescent="0.2">
      <c r="A207" s="53" t="s">
        <v>90</v>
      </c>
      <c r="B207" s="70"/>
      <c r="C207" s="70"/>
      <c r="D207" s="70">
        <v>0</v>
      </c>
    </row>
    <row r="208" spans="1:4" s="6" customFormat="1" hidden="1" x14ac:dyDescent="0.2">
      <c r="A208" s="53" t="s">
        <v>85</v>
      </c>
      <c r="B208" s="70"/>
      <c r="C208" s="70"/>
      <c r="D208" s="70">
        <v>0</v>
      </c>
    </row>
    <row r="209" spans="1:4" s="6" customFormat="1" hidden="1" x14ac:dyDescent="0.2">
      <c r="A209" s="17" t="s">
        <v>73</v>
      </c>
      <c r="B209" s="70"/>
      <c r="C209" s="70"/>
      <c r="D209" s="70">
        <v>0</v>
      </c>
    </row>
    <row r="210" spans="1:4" s="6" customFormat="1" hidden="1" x14ac:dyDescent="0.2">
      <c r="A210" s="17" t="s">
        <v>104</v>
      </c>
      <c r="B210" s="70"/>
      <c r="C210" s="70"/>
      <c r="D210" s="70">
        <v>0</v>
      </c>
    </row>
    <row r="211" spans="1:4" s="6" customFormat="1" hidden="1" x14ac:dyDescent="0.2">
      <c r="A211" s="17" t="s">
        <v>106</v>
      </c>
      <c r="B211" s="70"/>
      <c r="C211" s="70"/>
      <c r="D211" s="70">
        <v>0</v>
      </c>
    </row>
    <row r="212" spans="1:4" s="6" customFormat="1" hidden="1" x14ac:dyDescent="0.2">
      <c r="A212" s="17" t="s">
        <v>89</v>
      </c>
      <c r="B212" s="70"/>
      <c r="C212" s="70"/>
      <c r="D212" s="70">
        <v>0</v>
      </c>
    </row>
    <row r="213" spans="1:4" s="6" customFormat="1" hidden="1" x14ac:dyDescent="0.2">
      <c r="A213" s="17" t="s">
        <v>122</v>
      </c>
      <c r="B213" s="70"/>
      <c r="C213" s="70"/>
      <c r="D213" s="70">
        <v>0</v>
      </c>
    </row>
    <row r="214" spans="1:4" s="6" customFormat="1" hidden="1" x14ac:dyDescent="0.2">
      <c r="A214" s="17" t="s">
        <v>110</v>
      </c>
      <c r="B214" s="70"/>
      <c r="C214" s="70"/>
      <c r="D214" s="70">
        <v>0</v>
      </c>
    </row>
    <row r="215" spans="1:4" s="6" customFormat="1" hidden="1" x14ac:dyDescent="0.2">
      <c r="A215" s="17" t="s">
        <v>147</v>
      </c>
      <c r="B215" s="70"/>
      <c r="C215" s="70"/>
      <c r="D215" s="70">
        <v>0</v>
      </c>
    </row>
    <row r="216" spans="1:4" s="6" customFormat="1" hidden="1" x14ac:dyDescent="0.2">
      <c r="A216" s="17" t="s">
        <v>98</v>
      </c>
      <c r="B216" s="70"/>
      <c r="C216" s="70"/>
      <c r="D216" s="70">
        <v>0</v>
      </c>
    </row>
    <row r="217" spans="1:4" s="6" customFormat="1" hidden="1" x14ac:dyDescent="0.2">
      <c r="A217" s="17" t="s">
        <v>131</v>
      </c>
      <c r="B217" s="70"/>
      <c r="C217" s="70"/>
      <c r="D217" s="70">
        <v>0</v>
      </c>
    </row>
    <row r="218" spans="1:4" s="6" customFormat="1" hidden="1" x14ac:dyDescent="0.2">
      <c r="A218" s="17" t="s">
        <v>144</v>
      </c>
      <c r="B218" s="70"/>
      <c r="C218" s="70"/>
      <c r="D218" s="70">
        <v>0</v>
      </c>
    </row>
    <row r="219" spans="1:4" s="6" customFormat="1" hidden="1" x14ac:dyDescent="0.2">
      <c r="A219" s="17" t="s">
        <v>169</v>
      </c>
      <c r="B219" s="70"/>
      <c r="C219" s="70"/>
      <c r="D219" s="70">
        <v>0</v>
      </c>
    </row>
    <row r="220" spans="1:4" s="6" customFormat="1" hidden="1" x14ac:dyDescent="0.2">
      <c r="A220" s="17" t="s">
        <v>108</v>
      </c>
      <c r="B220" s="70"/>
      <c r="C220" s="70"/>
      <c r="D220" s="70">
        <v>0</v>
      </c>
    </row>
    <row r="221" spans="1:4" s="6" customFormat="1" hidden="1" x14ac:dyDescent="0.2">
      <c r="A221" s="17" t="s">
        <v>77</v>
      </c>
      <c r="B221" s="70"/>
      <c r="C221" s="70"/>
      <c r="D221" s="70">
        <v>0</v>
      </c>
    </row>
    <row r="222" spans="1:4" s="6" customFormat="1" hidden="1" x14ac:dyDescent="0.2">
      <c r="A222" s="17" t="s">
        <v>168</v>
      </c>
      <c r="B222" s="70"/>
      <c r="C222" s="70"/>
      <c r="D222" s="70">
        <v>0</v>
      </c>
    </row>
    <row r="223" spans="1:4" s="6" customFormat="1" hidden="1" x14ac:dyDescent="0.2">
      <c r="A223" s="17" t="s">
        <v>140</v>
      </c>
      <c r="B223" s="70"/>
      <c r="C223" s="70"/>
      <c r="D223" s="70">
        <v>0</v>
      </c>
    </row>
    <row r="224" spans="1:4" s="6" customFormat="1" hidden="1" x14ac:dyDescent="0.2">
      <c r="A224" s="17" t="s">
        <v>55</v>
      </c>
      <c r="B224" s="70"/>
      <c r="C224" s="70"/>
      <c r="D224" s="70">
        <v>0</v>
      </c>
    </row>
    <row r="225" spans="1:4" s="6" customFormat="1" hidden="1" x14ac:dyDescent="0.2">
      <c r="A225" s="17" t="s">
        <v>139</v>
      </c>
      <c r="B225" s="70"/>
      <c r="C225" s="70"/>
      <c r="D225" s="70">
        <v>0</v>
      </c>
    </row>
    <row r="226" spans="1:4" s="6" customFormat="1" hidden="1" x14ac:dyDescent="0.2">
      <c r="A226" s="79" t="s">
        <v>82</v>
      </c>
      <c r="B226" s="70"/>
      <c r="C226" s="70"/>
      <c r="D226" s="70">
        <v>0</v>
      </c>
    </row>
    <row r="227" spans="1:4" s="6" customFormat="1" hidden="1" x14ac:dyDescent="0.2">
      <c r="A227" s="17" t="s">
        <v>119</v>
      </c>
      <c r="B227" s="70"/>
      <c r="C227" s="70"/>
      <c r="D227" s="70">
        <v>0</v>
      </c>
    </row>
    <row r="228" spans="1:4" s="6" customFormat="1" hidden="1" x14ac:dyDescent="0.2">
      <c r="A228" s="17" t="s">
        <v>141</v>
      </c>
      <c r="B228" s="70"/>
      <c r="C228" s="70"/>
      <c r="D228" s="70">
        <v>0</v>
      </c>
    </row>
    <row r="229" spans="1:4" s="6" customFormat="1" hidden="1" x14ac:dyDescent="0.2">
      <c r="A229" s="17" t="s">
        <v>144</v>
      </c>
      <c r="B229" s="70"/>
      <c r="C229" s="70"/>
      <c r="D229" s="70">
        <v>0</v>
      </c>
    </row>
    <row r="230" spans="1:4" s="6" customFormat="1" hidden="1" x14ac:dyDescent="0.2">
      <c r="A230" s="17" t="s">
        <v>145</v>
      </c>
      <c r="B230" s="70"/>
      <c r="C230" s="70"/>
      <c r="D230" s="70">
        <v>0</v>
      </c>
    </row>
    <row r="231" spans="1:4" s="6" customFormat="1" hidden="1" x14ac:dyDescent="0.2">
      <c r="A231" s="17" t="s">
        <v>146</v>
      </c>
      <c r="B231" s="70"/>
      <c r="C231" s="70"/>
      <c r="D231" s="70">
        <v>0</v>
      </c>
    </row>
    <row r="232" spans="1:4" s="6" customFormat="1" hidden="1" x14ac:dyDescent="0.2">
      <c r="A232" s="17" t="s">
        <v>151</v>
      </c>
      <c r="B232" s="70"/>
      <c r="C232" s="70"/>
      <c r="D232" s="70">
        <v>0</v>
      </c>
    </row>
    <row r="233" spans="1:4" s="6" customFormat="1" hidden="1" x14ac:dyDescent="0.2">
      <c r="A233" s="17" t="s">
        <v>102</v>
      </c>
      <c r="B233" s="70"/>
      <c r="C233" s="70"/>
      <c r="D233" s="70">
        <v>0</v>
      </c>
    </row>
    <row r="234" spans="1:4" ht="15" x14ac:dyDescent="0.25">
      <c r="A234" s="67" t="s">
        <v>25</v>
      </c>
      <c r="B234" s="73">
        <f>SUM(B119:D232)</f>
        <v>0</v>
      </c>
      <c r="C234" s="73">
        <f>SUM(C119:D232)</f>
        <v>0</v>
      </c>
      <c r="D234" s="73">
        <f>SUM(D120:D233)</f>
        <v>0</v>
      </c>
    </row>
    <row r="235" spans="1:4" ht="15" x14ac:dyDescent="0.2">
      <c r="A235" s="58" t="s">
        <v>64</v>
      </c>
      <c r="B235" s="94"/>
      <c r="C235" s="94"/>
      <c r="D235" s="93"/>
    </row>
    <row r="236" spans="1:4" x14ac:dyDescent="0.2">
      <c r="A236" s="86" t="s">
        <v>87</v>
      </c>
      <c r="B236" s="89"/>
      <c r="C236" s="89"/>
      <c r="D236" s="89">
        <v>496.32000000000005</v>
      </c>
    </row>
    <row r="237" spans="1:4" x14ac:dyDescent="0.2">
      <c r="A237" s="86" t="s">
        <v>94</v>
      </c>
      <c r="B237" s="89"/>
      <c r="C237" s="89"/>
      <c r="D237" s="89">
        <f>434.54+38.75</f>
        <v>473.29</v>
      </c>
    </row>
    <row r="238" spans="1:4" hidden="1" x14ac:dyDescent="0.2">
      <c r="A238" s="87" t="s">
        <v>155</v>
      </c>
      <c r="B238" s="89"/>
      <c r="C238" s="89"/>
      <c r="D238" s="89">
        <v>0</v>
      </c>
    </row>
    <row r="239" spans="1:4" hidden="1" x14ac:dyDescent="0.2">
      <c r="A239" s="88" t="s">
        <v>159</v>
      </c>
      <c r="B239" s="89"/>
      <c r="C239" s="89"/>
      <c r="D239" s="89">
        <v>0</v>
      </c>
    </row>
    <row r="240" spans="1:4" x14ac:dyDescent="0.2">
      <c r="A240" s="86" t="s">
        <v>91</v>
      </c>
      <c r="B240" s="89"/>
      <c r="C240" s="89"/>
      <c r="D240" s="89">
        <f>156.03+63.5</f>
        <v>219.53</v>
      </c>
    </row>
    <row r="241" spans="1:4" x14ac:dyDescent="0.2">
      <c r="A241" s="86" t="s">
        <v>96</v>
      </c>
      <c r="B241" s="89"/>
      <c r="C241" s="89"/>
      <c r="D241" s="89">
        <v>49.01</v>
      </c>
    </row>
    <row r="242" spans="1:4" x14ac:dyDescent="0.2">
      <c r="A242" s="88" t="s">
        <v>102</v>
      </c>
      <c r="B242" s="89"/>
      <c r="C242" s="89"/>
      <c r="D242" s="89">
        <v>27.15</v>
      </c>
    </row>
    <row r="243" spans="1:4" ht="14.25" hidden="1" customHeight="1" x14ac:dyDescent="0.2">
      <c r="A243" s="88" t="s">
        <v>101</v>
      </c>
      <c r="B243" s="89"/>
      <c r="C243" s="89"/>
      <c r="D243" s="89">
        <v>0</v>
      </c>
    </row>
    <row r="244" spans="1:4" ht="14.25" customHeight="1" x14ac:dyDescent="0.2">
      <c r="A244" s="87" t="s">
        <v>84</v>
      </c>
      <c r="B244" s="89"/>
      <c r="C244" s="89"/>
      <c r="D244" s="89">
        <v>12.51</v>
      </c>
    </row>
    <row r="245" spans="1:4" hidden="1" x14ac:dyDescent="0.2">
      <c r="A245" s="88" t="s">
        <v>103</v>
      </c>
      <c r="B245" s="89"/>
      <c r="C245" s="89"/>
      <c r="D245" s="89">
        <v>0</v>
      </c>
    </row>
    <row r="246" spans="1:4" hidden="1" x14ac:dyDescent="0.2">
      <c r="A246" s="86" t="s">
        <v>84</v>
      </c>
      <c r="B246" s="89"/>
      <c r="C246" s="89"/>
      <c r="D246" s="89">
        <v>0</v>
      </c>
    </row>
    <row r="247" spans="1:4" hidden="1" x14ac:dyDescent="0.2">
      <c r="A247" s="88" t="s">
        <v>104</v>
      </c>
      <c r="B247" s="89"/>
      <c r="C247" s="89"/>
      <c r="D247" s="89">
        <v>0</v>
      </c>
    </row>
    <row r="248" spans="1:4" hidden="1" x14ac:dyDescent="0.2">
      <c r="A248" s="88" t="s">
        <v>105</v>
      </c>
      <c r="B248" s="89"/>
      <c r="C248" s="89"/>
      <c r="D248" s="89">
        <v>0</v>
      </c>
    </row>
    <row r="249" spans="1:4" hidden="1" x14ac:dyDescent="0.2">
      <c r="A249" s="88" t="s">
        <v>100</v>
      </c>
      <c r="B249" s="89"/>
      <c r="C249" s="89"/>
      <c r="D249" s="89">
        <v>0</v>
      </c>
    </row>
    <row r="250" spans="1:4" hidden="1" x14ac:dyDescent="0.2">
      <c r="A250" s="88" t="s">
        <v>83</v>
      </c>
      <c r="B250" s="89"/>
      <c r="C250" s="89"/>
      <c r="D250" s="89">
        <v>0</v>
      </c>
    </row>
    <row r="251" spans="1:4" hidden="1" x14ac:dyDescent="0.2">
      <c r="A251" s="88" t="s">
        <v>112</v>
      </c>
      <c r="B251" s="89"/>
      <c r="C251" s="89"/>
      <c r="D251" s="89">
        <v>0</v>
      </c>
    </row>
    <row r="252" spans="1:4" hidden="1" x14ac:dyDescent="0.2">
      <c r="A252" s="88" t="s">
        <v>95</v>
      </c>
      <c r="B252" s="89"/>
      <c r="C252" s="89"/>
      <c r="D252" s="89">
        <v>0</v>
      </c>
    </row>
    <row r="253" spans="1:4" hidden="1" x14ac:dyDescent="0.2">
      <c r="A253" s="95" t="s">
        <v>59</v>
      </c>
      <c r="B253" s="89"/>
      <c r="C253" s="89"/>
      <c r="D253" s="89">
        <v>0</v>
      </c>
    </row>
    <row r="254" spans="1:4" hidden="1" x14ac:dyDescent="0.2">
      <c r="A254" s="88" t="s">
        <v>99</v>
      </c>
      <c r="B254" s="89"/>
      <c r="C254" s="89"/>
      <c r="D254" s="89">
        <v>0</v>
      </c>
    </row>
    <row r="255" spans="1:4" hidden="1" x14ac:dyDescent="0.2">
      <c r="A255" s="86" t="s">
        <v>79</v>
      </c>
      <c r="B255" s="89"/>
      <c r="C255" s="89"/>
      <c r="D255" s="89">
        <v>0</v>
      </c>
    </row>
    <row r="256" spans="1:4" hidden="1" x14ac:dyDescent="0.2">
      <c r="A256" s="95" t="s">
        <v>117</v>
      </c>
      <c r="B256" s="89"/>
      <c r="C256" s="89"/>
      <c r="D256" s="89">
        <v>0</v>
      </c>
    </row>
    <row r="257" spans="1:4" hidden="1" x14ac:dyDescent="0.2">
      <c r="A257" s="88" t="s">
        <v>69</v>
      </c>
      <c r="B257" s="89"/>
      <c r="C257" s="89"/>
      <c r="D257" s="89">
        <v>0</v>
      </c>
    </row>
    <row r="258" spans="1:4" hidden="1" x14ac:dyDescent="0.2">
      <c r="A258" s="95" t="s">
        <v>76</v>
      </c>
      <c r="B258" s="89"/>
      <c r="C258" s="89"/>
      <c r="D258" s="89">
        <v>0</v>
      </c>
    </row>
    <row r="259" spans="1:4" hidden="1" x14ac:dyDescent="0.2">
      <c r="A259" s="87" t="s">
        <v>71</v>
      </c>
      <c r="B259" s="89"/>
      <c r="C259" s="89"/>
      <c r="D259" s="89">
        <v>0</v>
      </c>
    </row>
    <row r="260" spans="1:4" x14ac:dyDescent="0.2">
      <c r="A260" s="87" t="s">
        <v>174</v>
      </c>
      <c r="B260" s="89"/>
      <c r="C260" s="89"/>
      <c r="D260" s="89">
        <v>10.29</v>
      </c>
    </row>
    <row r="261" spans="1:4" x14ac:dyDescent="0.2">
      <c r="A261" s="87" t="s">
        <v>118</v>
      </c>
      <c r="B261" s="89"/>
      <c r="C261" s="89"/>
      <c r="D261" s="89">
        <v>4.1500000000000004</v>
      </c>
    </row>
    <row r="262" spans="1:4" x14ac:dyDescent="0.2">
      <c r="A262" s="86" t="s">
        <v>55</v>
      </c>
      <c r="B262" s="89"/>
      <c r="C262" s="89"/>
      <c r="D262" s="89">
        <v>0.6</v>
      </c>
    </row>
    <row r="263" spans="1:4" ht="15" customHeight="1" x14ac:dyDescent="0.25">
      <c r="A263" s="64" t="s">
        <v>65</v>
      </c>
      <c r="B263" s="70">
        <f>SUM(B237:B262)</f>
        <v>0</v>
      </c>
      <c r="C263" s="70">
        <f>SUM(C237:C262)</f>
        <v>0</v>
      </c>
      <c r="D263" s="70">
        <f>SUM(D236:D262)</f>
        <v>1292.8500000000001</v>
      </c>
    </row>
    <row r="264" spans="1:4" ht="15" x14ac:dyDescent="0.25">
      <c r="A264" s="36" t="s">
        <v>38</v>
      </c>
      <c r="B264" s="37">
        <f>B263+B234</f>
        <v>0</v>
      </c>
      <c r="C264" s="37">
        <f>C263+C234</f>
        <v>0</v>
      </c>
      <c r="D264" s="37">
        <f>D263+D234</f>
        <v>1292.8500000000001</v>
      </c>
    </row>
    <row r="265" spans="1:4" ht="15" x14ac:dyDescent="0.25">
      <c r="A265" s="36" t="s">
        <v>70</v>
      </c>
      <c r="B265" s="37" t="e">
        <f>B66+B89+B112+#REF!</f>
        <v>#REF!</v>
      </c>
      <c r="C265" s="37" t="e">
        <f>C66+C89+C112+#REF!</f>
        <v>#REF!</v>
      </c>
      <c r="D265" s="37">
        <f>D66+D89+D112+D264</f>
        <v>39207218.390000001</v>
      </c>
    </row>
  </sheetData>
  <autoFilter ref="A116:D116"/>
  <sortState ref="A231:G262">
    <sortCondition descending="1" ref="D231:D262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67" max="16383" man="1"/>
    <brk id="90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2020-01-15T08:01:15Z</cp:lastPrinted>
  <dcterms:created xsi:type="dcterms:W3CDTF">2010-01-27T04:08:02Z</dcterms:created>
  <dcterms:modified xsi:type="dcterms:W3CDTF">2026-07-16T11:22:53Z</dcterms:modified>
</cp:coreProperties>
</file>